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X:\MJL_COVID\ANUÁRIO\2025\1. CERTIFICAÇÃO\"/>
    </mc:Choice>
  </mc:AlternateContent>
  <xr:revisionPtr revIDLastSave="0" documentId="13_ncr:1_{0385A43E-7A93-4454-8EE4-E282208240AE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1" sheetId="1" r:id="rId1"/>
    <sheet name="2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44" i="3" l="1"/>
  <c r="X45" i="3"/>
  <c r="X43" i="3"/>
  <c r="X7" i="3"/>
  <c r="Y7" i="3"/>
  <c r="X8" i="3"/>
  <c r="Y8" i="3"/>
  <c r="X9" i="3"/>
  <c r="Y9" i="3"/>
  <c r="X10" i="3"/>
  <c r="Y10" i="3"/>
  <c r="X11" i="3"/>
  <c r="Y11" i="3"/>
  <c r="X12" i="3"/>
  <c r="Y12" i="3"/>
  <c r="X13" i="3"/>
  <c r="Y13" i="3"/>
  <c r="X14" i="3"/>
  <c r="Y14" i="3"/>
  <c r="X15" i="3"/>
  <c r="Y15" i="3"/>
  <c r="X16" i="3"/>
  <c r="Y16" i="3"/>
  <c r="X17" i="3"/>
  <c r="Y17" i="3"/>
  <c r="X18" i="3"/>
  <c r="Y18" i="3"/>
  <c r="X19" i="3"/>
  <c r="Y19" i="3"/>
  <c r="X20" i="3"/>
  <c r="Y20" i="3"/>
  <c r="X21" i="3"/>
  <c r="Y21" i="3"/>
  <c r="X22" i="3"/>
  <c r="Y22" i="3"/>
  <c r="X23" i="3"/>
  <c r="Y23" i="3"/>
  <c r="X24" i="3"/>
  <c r="Y24" i="3"/>
  <c r="X25" i="3"/>
  <c r="Y25" i="3"/>
  <c r="X26" i="3"/>
  <c r="Y26" i="3"/>
  <c r="X27" i="3"/>
  <c r="Y27" i="3"/>
  <c r="X28" i="3"/>
  <c r="Y28" i="3"/>
  <c r="X29" i="3"/>
  <c r="Y29" i="3"/>
  <c r="X30" i="3"/>
  <c r="Y30" i="3"/>
  <c r="X31" i="3"/>
  <c r="Y31" i="3"/>
  <c r="X32" i="3"/>
  <c r="Y32" i="3"/>
  <c r="X33" i="3"/>
  <c r="Y33" i="3"/>
  <c r="X34" i="3"/>
  <c r="Y34" i="3"/>
  <c r="X35" i="3"/>
  <c r="Y35" i="3"/>
  <c r="X36" i="3"/>
  <c r="Y36" i="3"/>
  <c r="X37" i="3"/>
  <c r="Y37" i="3"/>
  <c r="X38" i="3"/>
  <c r="Y38" i="3"/>
  <c r="X39" i="3"/>
  <c r="Y39" i="3"/>
  <c r="X40" i="3"/>
  <c r="Y40" i="3"/>
  <c r="X41" i="3"/>
  <c r="Y41" i="3"/>
  <c r="X42" i="3"/>
  <c r="Y42" i="3"/>
  <c r="C44" i="3"/>
  <c r="D44" i="3"/>
  <c r="E44" i="3"/>
  <c r="F44" i="3"/>
  <c r="T44" i="3" s="1"/>
  <c r="G44" i="3"/>
  <c r="H44" i="3"/>
  <c r="I44" i="3"/>
  <c r="J44" i="3"/>
  <c r="K44" i="3"/>
  <c r="L44" i="3"/>
  <c r="C45" i="3"/>
  <c r="D45" i="3"/>
  <c r="R45" i="3" s="1"/>
  <c r="E45" i="3"/>
  <c r="F45" i="3"/>
  <c r="G45" i="3"/>
  <c r="H45" i="3"/>
  <c r="V45" i="3" s="1"/>
  <c r="I45" i="3"/>
  <c r="J45" i="3"/>
  <c r="K45" i="3"/>
  <c r="L45" i="3"/>
  <c r="Z45" i="3" s="1"/>
  <c r="B45" i="3"/>
  <c r="B44" i="3"/>
  <c r="P44" i="3" s="1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X56" i="1"/>
  <c r="X45" i="1"/>
  <c r="X46" i="1"/>
  <c r="X47" i="1"/>
  <c r="X48" i="1"/>
  <c r="X49" i="1"/>
  <c r="X50" i="1"/>
  <c r="X51" i="1"/>
  <c r="X52" i="1"/>
  <c r="X53" i="1"/>
  <c r="X54" i="1"/>
  <c r="X55" i="1"/>
  <c r="X44" i="1"/>
  <c r="X37" i="1"/>
  <c r="Y37" i="1"/>
  <c r="X26" i="1"/>
  <c r="X27" i="1"/>
  <c r="X28" i="1"/>
  <c r="X29" i="1"/>
  <c r="X30" i="1"/>
  <c r="X31" i="1"/>
  <c r="X32" i="1"/>
  <c r="X33" i="1"/>
  <c r="X34" i="1"/>
  <c r="X35" i="1"/>
  <c r="X36" i="1"/>
  <c r="X25" i="1"/>
  <c r="C37" i="1"/>
  <c r="D37" i="1"/>
  <c r="E37" i="1"/>
  <c r="F37" i="1"/>
  <c r="G37" i="1"/>
  <c r="H37" i="1"/>
  <c r="I37" i="1"/>
  <c r="J37" i="1"/>
  <c r="K37" i="1"/>
  <c r="L37" i="1"/>
  <c r="B37" i="1"/>
  <c r="X18" i="1"/>
  <c r="Y18" i="1"/>
  <c r="X7" i="1"/>
  <c r="X8" i="1"/>
  <c r="X9" i="1"/>
  <c r="X10" i="1"/>
  <c r="X11" i="1"/>
  <c r="X12" i="1"/>
  <c r="X13" i="1"/>
  <c r="X14" i="1"/>
  <c r="X15" i="1"/>
  <c r="X16" i="1"/>
  <c r="X17" i="1"/>
  <c r="X6" i="1"/>
  <c r="C56" i="1"/>
  <c r="D56" i="1"/>
  <c r="E56" i="1"/>
  <c r="F56" i="1"/>
  <c r="G56" i="1"/>
  <c r="H56" i="1"/>
  <c r="I56" i="1"/>
  <c r="W47" i="1" s="1"/>
  <c r="J56" i="1"/>
  <c r="K56" i="1"/>
  <c r="L56" i="1"/>
  <c r="B56" i="1"/>
  <c r="C18" i="1"/>
  <c r="D18" i="1"/>
  <c r="E18" i="1"/>
  <c r="F18" i="1"/>
  <c r="G18" i="1"/>
  <c r="H18" i="1"/>
  <c r="I18" i="1"/>
  <c r="W10" i="1" s="1"/>
  <c r="J18" i="1"/>
  <c r="K18" i="1"/>
  <c r="L18" i="1"/>
  <c r="B18" i="1"/>
  <c r="V9" i="1"/>
  <c r="W45" i="1"/>
  <c r="W46" i="1"/>
  <c r="W49" i="1"/>
  <c r="W50" i="1"/>
  <c r="W53" i="1"/>
  <c r="W54" i="1"/>
  <c r="W26" i="1"/>
  <c r="W27" i="1"/>
  <c r="W28" i="1"/>
  <c r="W29" i="1"/>
  <c r="W30" i="1"/>
  <c r="W31" i="1"/>
  <c r="W32" i="1"/>
  <c r="W33" i="1"/>
  <c r="W34" i="1"/>
  <c r="W35" i="1"/>
  <c r="W36" i="1"/>
  <c r="W25" i="1"/>
  <c r="W7" i="3"/>
  <c r="W8" i="3"/>
  <c r="W9" i="3"/>
  <c r="W10" i="3"/>
  <c r="W11" i="3"/>
  <c r="W12" i="3"/>
  <c r="W13" i="3"/>
  <c r="W14" i="3"/>
  <c r="W15" i="3"/>
  <c r="W16" i="3"/>
  <c r="W17" i="3"/>
  <c r="W18" i="3"/>
  <c r="W19" i="3"/>
  <c r="W20" i="3"/>
  <c r="W21" i="3"/>
  <c r="W22" i="3"/>
  <c r="W23" i="3"/>
  <c r="W24" i="3"/>
  <c r="W25" i="3"/>
  <c r="W26" i="3"/>
  <c r="W27" i="3"/>
  <c r="W28" i="3"/>
  <c r="W29" i="3"/>
  <c r="W30" i="3"/>
  <c r="W31" i="3"/>
  <c r="W32" i="3"/>
  <c r="W33" i="3"/>
  <c r="W34" i="3"/>
  <c r="W35" i="3"/>
  <c r="W36" i="3"/>
  <c r="W37" i="3"/>
  <c r="W38" i="3"/>
  <c r="W39" i="3"/>
  <c r="W40" i="3"/>
  <c r="W41" i="3"/>
  <c r="W42" i="3"/>
  <c r="W44" i="3"/>
  <c r="W45" i="3"/>
  <c r="W8" i="1"/>
  <c r="W9" i="1"/>
  <c r="W12" i="1"/>
  <c r="W13" i="1"/>
  <c r="W16" i="1"/>
  <c r="W17" i="1"/>
  <c r="Q7" i="3"/>
  <c r="R7" i="3"/>
  <c r="S7" i="3"/>
  <c r="T7" i="3"/>
  <c r="U7" i="3"/>
  <c r="V7" i="3"/>
  <c r="Z7" i="3"/>
  <c r="Q8" i="3"/>
  <c r="R8" i="3"/>
  <c r="S8" i="3"/>
  <c r="T8" i="3"/>
  <c r="U8" i="3"/>
  <c r="V8" i="3"/>
  <c r="Z8" i="3"/>
  <c r="Q9" i="3"/>
  <c r="R9" i="3"/>
  <c r="S9" i="3"/>
  <c r="T9" i="3"/>
  <c r="U9" i="3"/>
  <c r="V9" i="3"/>
  <c r="Z9" i="3"/>
  <c r="Q10" i="3"/>
  <c r="R10" i="3"/>
  <c r="S10" i="3"/>
  <c r="T10" i="3"/>
  <c r="U10" i="3"/>
  <c r="V10" i="3"/>
  <c r="Z10" i="3"/>
  <c r="Q11" i="3"/>
  <c r="R11" i="3"/>
  <c r="S11" i="3"/>
  <c r="T11" i="3"/>
  <c r="U11" i="3"/>
  <c r="V11" i="3"/>
  <c r="Z11" i="3"/>
  <c r="Q12" i="3"/>
  <c r="R12" i="3"/>
  <c r="S12" i="3"/>
  <c r="T12" i="3"/>
  <c r="U12" i="3"/>
  <c r="V12" i="3"/>
  <c r="Z12" i="3"/>
  <c r="Q13" i="3"/>
  <c r="R13" i="3"/>
  <c r="S13" i="3"/>
  <c r="T13" i="3"/>
  <c r="U13" i="3"/>
  <c r="V13" i="3"/>
  <c r="Z13" i="3"/>
  <c r="Q14" i="3"/>
  <c r="R14" i="3"/>
  <c r="S14" i="3"/>
  <c r="T14" i="3"/>
  <c r="U14" i="3"/>
  <c r="V14" i="3"/>
  <c r="Z14" i="3"/>
  <c r="Q15" i="3"/>
  <c r="R15" i="3"/>
  <c r="S15" i="3"/>
  <c r="T15" i="3"/>
  <c r="U15" i="3"/>
  <c r="V15" i="3"/>
  <c r="Z15" i="3"/>
  <c r="Q16" i="3"/>
  <c r="R16" i="3"/>
  <c r="S16" i="3"/>
  <c r="T16" i="3"/>
  <c r="U16" i="3"/>
  <c r="V16" i="3"/>
  <c r="Z16" i="3"/>
  <c r="Q17" i="3"/>
  <c r="R17" i="3"/>
  <c r="S17" i="3"/>
  <c r="T17" i="3"/>
  <c r="U17" i="3"/>
  <c r="V17" i="3"/>
  <c r="Z17" i="3"/>
  <c r="Q18" i="3"/>
  <c r="R18" i="3"/>
  <c r="S18" i="3"/>
  <c r="T18" i="3"/>
  <c r="U18" i="3"/>
  <c r="V18" i="3"/>
  <c r="Z18" i="3"/>
  <c r="Q19" i="3"/>
  <c r="R19" i="3"/>
  <c r="S19" i="3"/>
  <c r="T19" i="3"/>
  <c r="U19" i="3"/>
  <c r="V19" i="3"/>
  <c r="Z19" i="3"/>
  <c r="Q20" i="3"/>
  <c r="R20" i="3"/>
  <c r="S20" i="3"/>
  <c r="T20" i="3"/>
  <c r="U20" i="3"/>
  <c r="V20" i="3"/>
  <c r="Z20" i="3"/>
  <c r="Q21" i="3"/>
  <c r="R21" i="3"/>
  <c r="S21" i="3"/>
  <c r="T21" i="3"/>
  <c r="U21" i="3"/>
  <c r="V21" i="3"/>
  <c r="Z21" i="3"/>
  <c r="Q22" i="3"/>
  <c r="R22" i="3"/>
  <c r="S22" i="3"/>
  <c r="T22" i="3"/>
  <c r="U22" i="3"/>
  <c r="V22" i="3"/>
  <c r="Z22" i="3"/>
  <c r="Q23" i="3"/>
  <c r="R23" i="3"/>
  <c r="S23" i="3"/>
  <c r="T23" i="3"/>
  <c r="U23" i="3"/>
  <c r="V23" i="3"/>
  <c r="Z23" i="3"/>
  <c r="Q24" i="3"/>
  <c r="R24" i="3"/>
  <c r="S24" i="3"/>
  <c r="T24" i="3"/>
  <c r="U24" i="3"/>
  <c r="V24" i="3"/>
  <c r="Z24" i="3"/>
  <c r="Q25" i="3"/>
  <c r="R25" i="3"/>
  <c r="S25" i="3"/>
  <c r="T25" i="3"/>
  <c r="U25" i="3"/>
  <c r="V25" i="3"/>
  <c r="Z25" i="3"/>
  <c r="Q26" i="3"/>
  <c r="R26" i="3"/>
  <c r="S26" i="3"/>
  <c r="T26" i="3"/>
  <c r="U26" i="3"/>
  <c r="V26" i="3"/>
  <c r="Z26" i="3"/>
  <c r="Q27" i="3"/>
  <c r="R27" i="3"/>
  <c r="S27" i="3"/>
  <c r="T27" i="3"/>
  <c r="U27" i="3"/>
  <c r="V27" i="3"/>
  <c r="Z27" i="3"/>
  <c r="Q28" i="3"/>
  <c r="R28" i="3"/>
  <c r="S28" i="3"/>
  <c r="T28" i="3"/>
  <c r="U28" i="3"/>
  <c r="V28" i="3"/>
  <c r="Z28" i="3"/>
  <c r="Q29" i="3"/>
  <c r="R29" i="3"/>
  <c r="S29" i="3"/>
  <c r="T29" i="3"/>
  <c r="U29" i="3"/>
  <c r="V29" i="3"/>
  <c r="Z29" i="3"/>
  <c r="Q30" i="3"/>
  <c r="R30" i="3"/>
  <c r="S30" i="3"/>
  <c r="T30" i="3"/>
  <c r="U30" i="3"/>
  <c r="V30" i="3"/>
  <c r="Z30" i="3"/>
  <c r="Q31" i="3"/>
  <c r="R31" i="3"/>
  <c r="S31" i="3"/>
  <c r="T31" i="3"/>
  <c r="U31" i="3"/>
  <c r="V31" i="3"/>
  <c r="Z31" i="3"/>
  <c r="Q32" i="3"/>
  <c r="R32" i="3"/>
  <c r="S32" i="3"/>
  <c r="T32" i="3"/>
  <c r="U32" i="3"/>
  <c r="V32" i="3"/>
  <c r="Z32" i="3"/>
  <c r="Q33" i="3"/>
  <c r="R33" i="3"/>
  <c r="S33" i="3"/>
  <c r="T33" i="3"/>
  <c r="U33" i="3"/>
  <c r="V33" i="3"/>
  <c r="Z33" i="3"/>
  <c r="Q34" i="3"/>
  <c r="R34" i="3"/>
  <c r="S34" i="3"/>
  <c r="T34" i="3"/>
  <c r="U34" i="3"/>
  <c r="V34" i="3"/>
  <c r="Z34" i="3"/>
  <c r="Q35" i="3"/>
  <c r="R35" i="3"/>
  <c r="S35" i="3"/>
  <c r="T35" i="3"/>
  <c r="U35" i="3"/>
  <c r="V35" i="3"/>
  <c r="Z35" i="3"/>
  <c r="Q36" i="3"/>
  <c r="R36" i="3"/>
  <c r="S36" i="3"/>
  <c r="T36" i="3"/>
  <c r="U36" i="3"/>
  <c r="V36" i="3"/>
  <c r="Z36" i="3"/>
  <c r="Q37" i="3"/>
  <c r="R37" i="3"/>
  <c r="S37" i="3"/>
  <c r="T37" i="3"/>
  <c r="U37" i="3"/>
  <c r="V37" i="3"/>
  <c r="Z37" i="3"/>
  <c r="Q38" i="3"/>
  <c r="R38" i="3"/>
  <c r="S38" i="3"/>
  <c r="T38" i="3"/>
  <c r="U38" i="3"/>
  <c r="V38" i="3"/>
  <c r="Z38" i="3"/>
  <c r="Q39" i="3"/>
  <c r="R39" i="3"/>
  <c r="S39" i="3"/>
  <c r="T39" i="3"/>
  <c r="U39" i="3"/>
  <c r="V39" i="3"/>
  <c r="Z39" i="3"/>
  <c r="Q40" i="3"/>
  <c r="R40" i="3"/>
  <c r="S40" i="3"/>
  <c r="T40" i="3"/>
  <c r="U40" i="3"/>
  <c r="V40" i="3"/>
  <c r="Z40" i="3"/>
  <c r="Q41" i="3"/>
  <c r="R41" i="3"/>
  <c r="S41" i="3"/>
  <c r="T41" i="3"/>
  <c r="U41" i="3"/>
  <c r="V41" i="3"/>
  <c r="Z41" i="3"/>
  <c r="Q42" i="3"/>
  <c r="R42" i="3"/>
  <c r="S42" i="3"/>
  <c r="T42" i="3"/>
  <c r="U42" i="3"/>
  <c r="V42" i="3"/>
  <c r="Z42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Q44" i="3"/>
  <c r="R44" i="3"/>
  <c r="S44" i="3"/>
  <c r="U44" i="3"/>
  <c r="V44" i="3"/>
  <c r="Y44" i="3"/>
  <c r="P45" i="3"/>
  <c r="Q45" i="3"/>
  <c r="S45" i="3"/>
  <c r="T45" i="3"/>
  <c r="U45" i="3"/>
  <c r="Y45" i="3"/>
  <c r="V30" i="1"/>
  <c r="V33" i="1"/>
  <c r="V8" i="1"/>
  <c r="V12" i="1"/>
  <c r="V16" i="1"/>
  <c r="U45" i="1"/>
  <c r="V45" i="1"/>
  <c r="M56" i="1"/>
  <c r="V27" i="1"/>
  <c r="U48" i="1"/>
  <c r="U28" i="1"/>
  <c r="U7" i="1"/>
  <c r="U8" i="1"/>
  <c r="U9" i="1"/>
  <c r="U10" i="1"/>
  <c r="U11" i="1"/>
  <c r="U12" i="1"/>
  <c r="U13" i="1"/>
  <c r="U14" i="1"/>
  <c r="U15" i="1"/>
  <c r="U16" i="1"/>
  <c r="U17" i="1"/>
  <c r="U6" i="1"/>
  <c r="T43" i="3" l="1"/>
  <c r="S43" i="3"/>
  <c r="U43" i="3"/>
  <c r="Q43" i="3"/>
  <c r="V43" i="3"/>
  <c r="R43" i="3"/>
  <c r="N44" i="3"/>
  <c r="Y43" i="3"/>
  <c r="W43" i="3"/>
  <c r="W44" i="1"/>
  <c r="W56" i="1" s="1"/>
  <c r="W52" i="1"/>
  <c r="W48" i="1"/>
  <c r="W55" i="1"/>
  <c r="W51" i="1"/>
  <c r="W15" i="1"/>
  <c r="W11" i="1"/>
  <c r="W7" i="1"/>
  <c r="W6" i="1"/>
  <c r="W14" i="1"/>
  <c r="V15" i="1"/>
  <c r="V11" i="1"/>
  <c r="V7" i="1"/>
  <c r="V6" i="1"/>
  <c r="V14" i="1"/>
  <c r="V10" i="1"/>
  <c r="V17" i="1"/>
  <c r="V13" i="1"/>
  <c r="W18" i="1"/>
  <c r="W37" i="1"/>
  <c r="Z44" i="3"/>
  <c r="N45" i="3"/>
  <c r="P43" i="3"/>
  <c r="Z43" i="3"/>
  <c r="V44" i="1"/>
  <c r="V47" i="1"/>
  <c r="U44" i="1"/>
  <c r="V25" i="1"/>
  <c r="V29" i="1"/>
  <c r="V52" i="1"/>
  <c r="V48" i="1"/>
  <c r="V55" i="1"/>
  <c r="U18" i="1"/>
  <c r="U52" i="1"/>
  <c r="V34" i="1"/>
  <c r="V26" i="1"/>
  <c r="V51" i="1"/>
  <c r="U51" i="1"/>
  <c r="U47" i="1"/>
  <c r="U54" i="1"/>
  <c r="U50" i="1"/>
  <c r="U46" i="1"/>
  <c r="V36" i="1"/>
  <c r="V32" i="1"/>
  <c r="V28" i="1"/>
  <c r="V54" i="1"/>
  <c r="V50" i="1"/>
  <c r="V46" i="1"/>
  <c r="U55" i="1"/>
  <c r="U53" i="1"/>
  <c r="U49" i="1"/>
  <c r="V35" i="1"/>
  <c r="V31" i="1"/>
  <c r="V53" i="1"/>
  <c r="V49" i="1"/>
  <c r="U33" i="1"/>
  <c r="U31" i="1"/>
  <c r="U27" i="1"/>
  <c r="U26" i="1"/>
  <c r="U35" i="1"/>
  <c r="U34" i="1"/>
  <c r="U32" i="1"/>
  <c r="U30" i="1"/>
  <c r="U25" i="1"/>
  <c r="U29" i="1"/>
  <c r="U36" i="1"/>
  <c r="Z45" i="1"/>
  <c r="Z46" i="1"/>
  <c r="Z47" i="1"/>
  <c r="Z48" i="1"/>
  <c r="Z49" i="1"/>
  <c r="Z50" i="1"/>
  <c r="Z51" i="1"/>
  <c r="Z52" i="1"/>
  <c r="Z53" i="1"/>
  <c r="Z54" i="1"/>
  <c r="Z55" i="1"/>
  <c r="Z44" i="1"/>
  <c r="N45" i="1"/>
  <c r="N46" i="1"/>
  <c r="N47" i="1"/>
  <c r="N48" i="1"/>
  <c r="N49" i="1"/>
  <c r="N50" i="1"/>
  <c r="N51" i="1"/>
  <c r="N52" i="1"/>
  <c r="N53" i="1"/>
  <c r="N54" i="1"/>
  <c r="N55" i="1"/>
  <c r="N56" i="1"/>
  <c r="N44" i="1"/>
  <c r="Z26" i="1"/>
  <c r="Z27" i="1"/>
  <c r="Z28" i="1"/>
  <c r="Z29" i="1"/>
  <c r="Z30" i="1"/>
  <c r="Z31" i="1"/>
  <c r="Z32" i="1"/>
  <c r="Z33" i="1"/>
  <c r="Z34" i="1"/>
  <c r="Z35" i="1"/>
  <c r="Z36" i="1"/>
  <c r="Z25" i="1"/>
  <c r="N26" i="1"/>
  <c r="N27" i="1"/>
  <c r="N28" i="1"/>
  <c r="N29" i="1"/>
  <c r="N30" i="1"/>
  <c r="N31" i="1"/>
  <c r="N32" i="1"/>
  <c r="N33" i="1"/>
  <c r="N34" i="1"/>
  <c r="N35" i="1"/>
  <c r="N36" i="1"/>
  <c r="N37" i="1"/>
  <c r="N25" i="1"/>
  <c r="N7" i="1"/>
  <c r="N8" i="1"/>
  <c r="N9" i="1"/>
  <c r="N10" i="1"/>
  <c r="N11" i="1"/>
  <c r="N12" i="1"/>
  <c r="N13" i="1"/>
  <c r="N14" i="1"/>
  <c r="N15" i="1"/>
  <c r="N16" i="1"/>
  <c r="N17" i="1"/>
  <c r="N18" i="1"/>
  <c r="V18" i="1" l="1"/>
  <c r="U56" i="1"/>
  <c r="V37" i="1"/>
  <c r="V56" i="1"/>
  <c r="Z37" i="1"/>
  <c r="U37" i="1"/>
  <c r="Z56" i="1"/>
  <c r="Z7" i="1"/>
  <c r="Z8" i="1"/>
  <c r="Z9" i="1"/>
  <c r="Z10" i="1"/>
  <c r="Z11" i="1"/>
  <c r="Z12" i="1"/>
  <c r="Z13" i="1"/>
  <c r="Z14" i="1"/>
  <c r="Z15" i="1"/>
  <c r="Z16" i="1"/>
  <c r="Z17" i="1"/>
  <c r="Z6" i="1"/>
  <c r="N6" i="1"/>
  <c r="P45" i="1"/>
  <c r="Q45" i="1"/>
  <c r="R45" i="1"/>
  <c r="S45" i="1"/>
  <c r="T45" i="1"/>
  <c r="Y45" i="1"/>
  <c r="P46" i="1"/>
  <c r="Q46" i="1"/>
  <c r="R46" i="1"/>
  <c r="S46" i="1"/>
  <c r="T46" i="1"/>
  <c r="Y46" i="1"/>
  <c r="P47" i="1"/>
  <c r="Q47" i="1"/>
  <c r="R47" i="1"/>
  <c r="S47" i="1"/>
  <c r="T47" i="1"/>
  <c r="Y47" i="1"/>
  <c r="P48" i="1"/>
  <c r="Q48" i="1"/>
  <c r="R48" i="1"/>
  <c r="S48" i="1"/>
  <c r="T48" i="1"/>
  <c r="Y48" i="1"/>
  <c r="P49" i="1"/>
  <c r="Q49" i="1"/>
  <c r="R49" i="1"/>
  <c r="S49" i="1"/>
  <c r="T49" i="1"/>
  <c r="Y49" i="1"/>
  <c r="P50" i="1"/>
  <c r="Q50" i="1"/>
  <c r="R50" i="1"/>
  <c r="S50" i="1"/>
  <c r="T50" i="1"/>
  <c r="Y50" i="1"/>
  <c r="P51" i="1"/>
  <c r="Q51" i="1"/>
  <c r="R51" i="1"/>
  <c r="S51" i="1"/>
  <c r="T51" i="1"/>
  <c r="Y51" i="1"/>
  <c r="P52" i="1"/>
  <c r="Q52" i="1"/>
  <c r="R52" i="1"/>
  <c r="S52" i="1"/>
  <c r="T52" i="1"/>
  <c r="Y52" i="1"/>
  <c r="P53" i="1"/>
  <c r="Q53" i="1"/>
  <c r="R53" i="1"/>
  <c r="S53" i="1"/>
  <c r="T53" i="1"/>
  <c r="Y53" i="1"/>
  <c r="P54" i="1"/>
  <c r="Q54" i="1"/>
  <c r="R54" i="1"/>
  <c r="S54" i="1"/>
  <c r="T54" i="1"/>
  <c r="Y54" i="1"/>
  <c r="P55" i="1"/>
  <c r="Q55" i="1"/>
  <c r="R55" i="1"/>
  <c r="S55" i="1"/>
  <c r="T55" i="1"/>
  <c r="Y55" i="1"/>
  <c r="Y44" i="1"/>
  <c r="T44" i="1"/>
  <c r="S44" i="1"/>
  <c r="R44" i="1"/>
  <c r="Q44" i="1"/>
  <c r="P44" i="1"/>
  <c r="P26" i="1"/>
  <c r="Q26" i="1"/>
  <c r="R26" i="1"/>
  <c r="S26" i="1"/>
  <c r="T26" i="1"/>
  <c r="Y26" i="1"/>
  <c r="P27" i="1"/>
  <c r="Q27" i="1"/>
  <c r="R27" i="1"/>
  <c r="S27" i="1"/>
  <c r="T27" i="1"/>
  <c r="Y27" i="1"/>
  <c r="P28" i="1"/>
  <c r="Q28" i="1"/>
  <c r="R28" i="1"/>
  <c r="S28" i="1"/>
  <c r="T28" i="1"/>
  <c r="Y28" i="1"/>
  <c r="P29" i="1"/>
  <c r="Q29" i="1"/>
  <c r="R29" i="1"/>
  <c r="S29" i="1"/>
  <c r="T29" i="1"/>
  <c r="Y29" i="1"/>
  <c r="P30" i="1"/>
  <c r="Q30" i="1"/>
  <c r="R30" i="1"/>
  <c r="S30" i="1"/>
  <c r="T30" i="1"/>
  <c r="Y30" i="1"/>
  <c r="P31" i="1"/>
  <c r="Q31" i="1"/>
  <c r="R31" i="1"/>
  <c r="S31" i="1"/>
  <c r="T31" i="1"/>
  <c r="Y31" i="1"/>
  <c r="P32" i="1"/>
  <c r="Q32" i="1"/>
  <c r="R32" i="1"/>
  <c r="S32" i="1"/>
  <c r="T32" i="1"/>
  <c r="Y32" i="1"/>
  <c r="P33" i="1"/>
  <c r="Q33" i="1"/>
  <c r="R33" i="1"/>
  <c r="S33" i="1"/>
  <c r="T33" i="1"/>
  <c r="Y33" i="1"/>
  <c r="P34" i="1"/>
  <c r="Q34" i="1"/>
  <c r="R34" i="1"/>
  <c r="S34" i="1"/>
  <c r="T34" i="1"/>
  <c r="Y34" i="1"/>
  <c r="P35" i="1"/>
  <c r="Q35" i="1"/>
  <c r="R35" i="1"/>
  <c r="S35" i="1"/>
  <c r="T35" i="1"/>
  <c r="Y35" i="1"/>
  <c r="P36" i="1"/>
  <c r="Q36" i="1"/>
  <c r="R36" i="1"/>
  <c r="S36" i="1"/>
  <c r="T36" i="1"/>
  <c r="Y36" i="1"/>
  <c r="Y25" i="1"/>
  <c r="T25" i="1"/>
  <c r="S25" i="1"/>
  <c r="R25" i="1"/>
  <c r="Q25" i="1"/>
  <c r="P25" i="1"/>
  <c r="P7" i="1"/>
  <c r="Q7" i="1"/>
  <c r="R7" i="1"/>
  <c r="S7" i="1"/>
  <c r="T7" i="1"/>
  <c r="Y7" i="1"/>
  <c r="P8" i="1"/>
  <c r="Q8" i="1"/>
  <c r="R8" i="1"/>
  <c r="S8" i="1"/>
  <c r="T8" i="1"/>
  <c r="Y8" i="1"/>
  <c r="P9" i="1"/>
  <c r="Q9" i="1"/>
  <c r="R9" i="1"/>
  <c r="S9" i="1"/>
  <c r="T9" i="1"/>
  <c r="Y9" i="1"/>
  <c r="P10" i="1"/>
  <c r="Q10" i="1"/>
  <c r="R10" i="1"/>
  <c r="S10" i="1"/>
  <c r="T10" i="1"/>
  <c r="Y10" i="1"/>
  <c r="P11" i="1"/>
  <c r="Q11" i="1"/>
  <c r="R11" i="1"/>
  <c r="S11" i="1"/>
  <c r="T11" i="1"/>
  <c r="Y11" i="1"/>
  <c r="P12" i="1"/>
  <c r="Q12" i="1"/>
  <c r="R12" i="1"/>
  <c r="S12" i="1"/>
  <c r="T12" i="1"/>
  <c r="Y12" i="1"/>
  <c r="P13" i="1"/>
  <c r="Q13" i="1"/>
  <c r="R13" i="1"/>
  <c r="S13" i="1"/>
  <c r="T13" i="1"/>
  <c r="Y13" i="1"/>
  <c r="P14" i="1"/>
  <c r="Q14" i="1"/>
  <c r="R14" i="1"/>
  <c r="S14" i="1"/>
  <c r="T14" i="1"/>
  <c r="Y14" i="1"/>
  <c r="P15" i="1"/>
  <c r="Q15" i="1"/>
  <c r="R15" i="1"/>
  <c r="S15" i="1"/>
  <c r="T15" i="1"/>
  <c r="Y15" i="1"/>
  <c r="P16" i="1"/>
  <c r="Q16" i="1"/>
  <c r="R16" i="1"/>
  <c r="S16" i="1"/>
  <c r="T16" i="1"/>
  <c r="Y16" i="1"/>
  <c r="P17" i="1"/>
  <c r="Q17" i="1"/>
  <c r="R17" i="1"/>
  <c r="S17" i="1"/>
  <c r="T17" i="1"/>
  <c r="Y17" i="1"/>
  <c r="Y6" i="1"/>
  <c r="T6" i="1"/>
  <c r="S6" i="1"/>
  <c r="R6" i="1"/>
  <c r="Q6" i="1"/>
  <c r="P6" i="1"/>
  <c r="Y56" i="1" l="1"/>
  <c r="P18" i="1"/>
  <c r="T18" i="1"/>
  <c r="Q18" i="1"/>
  <c r="Z18" i="1"/>
  <c r="R18" i="1"/>
  <c r="S18" i="1"/>
  <c r="P37" i="1"/>
  <c r="P56" i="1"/>
  <c r="R37" i="1"/>
  <c r="R56" i="1"/>
  <c r="T56" i="1"/>
  <c r="Q56" i="1"/>
  <c r="S37" i="1"/>
  <c r="S56" i="1"/>
  <c r="T37" i="1"/>
  <c r="Q37" i="1"/>
</calcChain>
</file>

<file path=xl/sharedStrings.xml><?xml version="1.0" encoding="utf-8"?>
<sst xmlns="http://schemas.openxmlformats.org/spreadsheetml/2006/main" count="104" uniqueCount="29">
  <si>
    <t>ENTIDADE CERTIFICADORA</t>
  </si>
  <si>
    <t>TOTAL</t>
  </si>
  <si>
    <t>* Não inclui os volumes  certificados de Vinho do Porto</t>
  </si>
  <si>
    <t>Fonte: Sivv</t>
  </si>
  <si>
    <t>CVR ALENTEJANA</t>
  </si>
  <si>
    <t>CVR VINHOS VERDES</t>
  </si>
  <si>
    <t>CVR LISBOA</t>
  </si>
  <si>
    <t>CVR TEJO</t>
  </si>
  <si>
    <t>CV BAIRRADA</t>
  </si>
  <si>
    <t>CVR BEIRA INTERIOR</t>
  </si>
  <si>
    <t>VOLUME (HL)</t>
  </si>
  <si>
    <t>Peso (%)</t>
  </si>
  <si>
    <t>D</t>
  </si>
  <si>
    <t>CVR DÃO</t>
  </si>
  <si>
    <t>I.V.D.P., IP</t>
  </si>
  <si>
    <t>CVR PENÍNSULA DE SETUBAL</t>
  </si>
  <si>
    <t>CVR TÁVORA-VAROSA</t>
  </si>
  <si>
    <t>CV ALGARVE</t>
  </si>
  <si>
    <t>CVR TRÁS-OS-MONTES</t>
  </si>
  <si>
    <t>EVOLUÇÃO DO PESO DO VOLUME CERTIFICADO POR ENTIDADE CERTIFICADORA E TIPO DE CERTIFICAÇÃO</t>
  </si>
  <si>
    <t>Total Geral</t>
  </si>
  <si>
    <t>EVOLUÇÃO DOS VOLUMES CERTIFICADOS POR ENTIDADES CERTIFICADORAS (IG + DO)</t>
  </si>
  <si>
    <t>EVOLUÇÃO DOS VOLUMES CERTIFICADOS POR ENTIDADES CERTIFICADORAS ( DO)</t>
  </si>
  <si>
    <t>EVOLUÇÃO DOS VOLUMES CERTIFICADOS POR ENTIDADES CERTIFICADORAS ( IG)</t>
  </si>
  <si>
    <t>DOP</t>
  </si>
  <si>
    <t>IGP</t>
  </si>
  <si>
    <t>2025/2024</t>
  </si>
  <si>
    <t>CVR PENÍNSULA DE SETÚBAL</t>
  </si>
  <si>
    <t>CVR TÁVORA VAROSA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</si>
</sst>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Symbol"/>
      <family val="1"/>
      <charset val="2"/>
    </font>
    <font>
      <b/>
      <sz val="11"/>
      <name val="Calibri"/>
      <family val="2"/>
    </font>
    <font>
      <b/>
      <sz val="11"/>
      <color theme="0"/>
      <name val="Calibri"/>
      <family val="2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-0.249977111117893"/>
        <bgColor theme="4" tint="0.79998168889431442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theme="9" tint="-0.24994659260841701"/>
      </left>
      <right/>
      <top style="medium">
        <color theme="9" tint="-0.24994659260841701"/>
      </top>
      <bottom/>
      <diagonal/>
    </border>
    <border>
      <left style="medium">
        <color theme="9" tint="-0.24994659260841701"/>
      </left>
      <right/>
      <top/>
      <bottom/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2" xfId="0" applyBorder="1" applyAlignment="1">
      <alignment horizontal="left"/>
    </xf>
    <xf numFmtId="3" fontId="0" fillId="0" borderId="0" xfId="0" applyNumberFormat="1"/>
    <xf numFmtId="0" fontId="1" fillId="2" borderId="0" xfId="0" applyFont="1" applyFill="1"/>
    <xf numFmtId="164" fontId="0" fillId="0" borderId="0" xfId="0" applyNumberFormat="1"/>
    <xf numFmtId="0" fontId="1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 vertical="center"/>
    </xf>
    <xf numFmtId="3" fontId="1" fillId="2" borderId="0" xfId="0" applyNumberFormat="1" applyFont="1" applyFill="1" applyAlignment="1">
      <alignment vertical="center"/>
    </xf>
    <xf numFmtId="0" fontId="2" fillId="0" borderId="0" xfId="0" applyFont="1" applyAlignment="1">
      <alignment vertical="center"/>
    </xf>
    <xf numFmtId="164" fontId="1" fillId="2" borderId="0" xfId="0" applyNumberFormat="1" applyFont="1" applyFill="1" applyAlignment="1">
      <alignment vertical="center"/>
    </xf>
    <xf numFmtId="0" fontId="1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64" fontId="4" fillId="0" borderId="0" xfId="0" applyNumberFormat="1" applyFont="1"/>
    <xf numFmtId="164" fontId="5" fillId="2" borderId="0" xfId="0" applyNumberFormat="1" applyFont="1" applyFill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/>
    <xf numFmtId="3" fontId="1" fillId="0" borderId="0" xfId="0" applyNumberFormat="1" applyFont="1" applyAlignment="1">
      <alignment vertical="center"/>
    </xf>
    <xf numFmtId="0" fontId="0" fillId="0" borderId="0" xfId="0" applyAlignment="1">
      <alignment horizontal="left"/>
    </xf>
    <xf numFmtId="0" fontId="6" fillId="0" borderId="0" xfId="0" applyFont="1"/>
    <xf numFmtId="0" fontId="0" fillId="0" borderId="0" xfId="0" applyAlignment="1">
      <alignment horizontal="left" indent="1"/>
    </xf>
    <xf numFmtId="164" fontId="2" fillId="0" borderId="0" xfId="0" applyNumberFormat="1" applyFont="1" applyAlignment="1">
      <alignment vertical="center"/>
    </xf>
    <xf numFmtId="0" fontId="2" fillId="0" borderId="6" xfId="0" applyFont="1" applyBorder="1" applyAlignment="1">
      <alignment horizontal="left"/>
    </xf>
    <xf numFmtId="3" fontId="2" fillId="0" borderId="6" xfId="0" applyNumberFormat="1" applyFont="1" applyBorder="1"/>
    <xf numFmtId="164" fontId="4" fillId="0" borderId="6" xfId="0" applyNumberFormat="1" applyFont="1" applyBorder="1"/>
    <xf numFmtId="2" fontId="2" fillId="0" borderId="7" xfId="0" applyNumberFormat="1" applyFont="1" applyBorder="1" applyAlignment="1">
      <alignment horizontal="left"/>
    </xf>
    <xf numFmtId="164" fontId="7" fillId="0" borderId="6" xfId="0" applyNumberFormat="1" applyFont="1" applyBorder="1" applyAlignment="1">
      <alignment vertical="center"/>
    </xf>
    <xf numFmtId="3" fontId="2" fillId="0" borderId="8" xfId="0" applyNumberFormat="1" applyFont="1" applyBorder="1"/>
    <xf numFmtId="0" fontId="1" fillId="2" borderId="5" xfId="0" applyFont="1" applyFill="1" applyBorder="1" applyAlignment="1">
      <alignment horizontal="left"/>
    </xf>
    <xf numFmtId="3" fontId="1" fillId="2" borderId="5" xfId="0" applyNumberFormat="1" applyFont="1" applyFill="1" applyBorder="1"/>
    <xf numFmtId="164" fontId="2" fillId="0" borderId="8" xfId="0" applyNumberFormat="1" applyFont="1" applyBorder="1"/>
    <xf numFmtId="164" fontId="2" fillId="0" borderId="6" xfId="0" applyNumberFormat="1" applyFont="1" applyBorder="1"/>
    <xf numFmtId="164" fontId="1" fillId="2" borderId="0" xfId="0" applyNumberFormat="1" applyFont="1" applyFill="1"/>
    <xf numFmtId="164" fontId="4" fillId="0" borderId="8" xfId="0" applyNumberFormat="1" applyFont="1" applyBorder="1"/>
    <xf numFmtId="164" fontId="4" fillId="0" borderId="4" xfId="0" applyNumberFormat="1" applyFont="1" applyBorder="1" applyProtection="1">
      <protection locked="0"/>
    </xf>
    <xf numFmtId="164" fontId="4" fillId="0" borderId="4" xfId="0" applyNumberFormat="1" applyFont="1" applyBorder="1"/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164" fontId="0" fillId="4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114300</xdr:colOff>
      <xdr:row>1</xdr:row>
      <xdr:rowOff>186690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F5D39C9-32ED-476C-BE3D-C6BB6EFCE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3837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238375" cy="948690"/>
    <xdr:pic>
      <xdr:nvPicPr>
        <xdr:cNvPr id="2" name="Imagem 1">
          <a:extLst>
            <a:ext uri="{FF2B5EF4-FFF2-40B4-BE49-F238E27FC236}">
              <a16:creationId xmlns:a16="http://schemas.microsoft.com/office/drawing/2014/main" id="{3EB4FD93-302E-48C6-A5F1-A807C9FC7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38375" cy="948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0"/>
  <sheetViews>
    <sheetView showGridLines="0" tabSelected="1" zoomScaleNormal="100" workbookViewId="0">
      <selection activeCell="V47" sqref="V47"/>
    </sheetView>
  </sheetViews>
  <sheetFormatPr defaultRowHeight="15" x14ac:dyDescent="0.25"/>
  <cols>
    <col min="1" max="1" width="31.85546875" customWidth="1"/>
    <col min="11" max="12" width="9.140625" customWidth="1"/>
    <col min="13" max="13" width="1.28515625" customWidth="1"/>
    <col min="14" max="14" width="10.140625" customWidth="1"/>
    <col min="15" max="15" width="2" customWidth="1"/>
  </cols>
  <sheetData>
    <row r="1" spans="1:26" ht="60" customHeight="1" x14ac:dyDescent="0.3">
      <c r="C1" s="18" t="s">
        <v>21</v>
      </c>
    </row>
    <row r="3" spans="1:26" ht="15.75" thickBot="1" x14ac:dyDescent="0.3"/>
    <row r="4" spans="1:26" ht="18" customHeight="1" x14ac:dyDescent="0.25">
      <c r="A4" s="36" t="s">
        <v>0</v>
      </c>
      <c r="B4" s="38" t="s">
        <v>10</v>
      </c>
      <c r="C4" s="38"/>
      <c r="D4" s="38"/>
      <c r="E4" s="38"/>
      <c r="F4" s="38"/>
      <c r="G4" s="38"/>
      <c r="H4" s="38"/>
      <c r="I4" s="38"/>
      <c r="J4" s="38"/>
      <c r="K4" s="38"/>
      <c r="L4" s="10"/>
      <c r="N4" s="11" t="s">
        <v>12</v>
      </c>
      <c r="P4" s="35" t="s">
        <v>11</v>
      </c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26" x14ac:dyDescent="0.25">
      <c r="A5" s="37"/>
      <c r="B5" s="5">
        <v>2015</v>
      </c>
      <c r="C5" s="5">
        <v>2016</v>
      </c>
      <c r="D5" s="5">
        <v>2017</v>
      </c>
      <c r="E5" s="5">
        <v>2018</v>
      </c>
      <c r="F5" s="5">
        <v>2019</v>
      </c>
      <c r="G5" s="5">
        <v>2020</v>
      </c>
      <c r="H5" s="5">
        <v>2021</v>
      </c>
      <c r="I5" s="5">
        <v>2022</v>
      </c>
      <c r="J5" s="5">
        <v>2023</v>
      </c>
      <c r="K5" s="5">
        <v>2024</v>
      </c>
      <c r="L5" s="5">
        <v>2025</v>
      </c>
      <c r="N5" s="3" t="s">
        <v>26</v>
      </c>
      <c r="P5" s="3">
        <v>2015</v>
      </c>
      <c r="Q5" s="3">
        <v>2016</v>
      </c>
      <c r="R5" s="3">
        <v>2017</v>
      </c>
      <c r="S5" s="3">
        <v>2018</v>
      </c>
      <c r="T5" s="3">
        <v>2019</v>
      </c>
      <c r="U5" s="3">
        <v>2020</v>
      </c>
      <c r="V5" s="3">
        <v>2021</v>
      </c>
      <c r="W5" s="3">
        <v>2022</v>
      </c>
      <c r="X5" s="3">
        <v>2023</v>
      </c>
      <c r="Y5" s="3">
        <v>2024</v>
      </c>
      <c r="Z5" s="3">
        <v>2025</v>
      </c>
    </row>
    <row r="6" spans="1:26" ht="20.100000000000001" customHeight="1" x14ac:dyDescent="0.25">
      <c r="A6" s="1" t="s">
        <v>4</v>
      </c>
      <c r="B6" s="2">
        <v>1010095.0205</v>
      </c>
      <c r="C6" s="2">
        <v>1007626.8452499999</v>
      </c>
      <c r="D6" s="2">
        <v>986346.14800000004</v>
      </c>
      <c r="E6" s="2">
        <v>896430.73749999993</v>
      </c>
      <c r="F6" s="2">
        <v>916968.18050000013</v>
      </c>
      <c r="G6" s="2">
        <v>828584.92074999993</v>
      </c>
      <c r="H6" s="2">
        <v>855464.94524999999</v>
      </c>
      <c r="I6" s="2">
        <v>924604.17924999981</v>
      </c>
      <c r="J6" s="2">
        <v>886754.82549999992</v>
      </c>
      <c r="K6" s="2">
        <v>955392.42391000001</v>
      </c>
      <c r="L6" s="2">
        <v>913234.99624999997</v>
      </c>
      <c r="N6" s="12">
        <f>(L6-K6)/K6</f>
        <v>-4.4125771363633257E-2</v>
      </c>
      <c r="P6" s="39">
        <f>B6/$B$18</f>
        <v>0.34538017293206258</v>
      </c>
      <c r="Q6" s="39">
        <f>C6/$C$18</f>
        <v>0.33283401861012124</v>
      </c>
      <c r="R6" s="39">
        <f>D6/$D$18</f>
        <v>0.30550620248832205</v>
      </c>
      <c r="S6" s="39">
        <f>E6/$E$18</f>
        <v>0.27575243240349917</v>
      </c>
      <c r="T6" s="39">
        <f>F6/$F$18</f>
        <v>0.26065516724923254</v>
      </c>
      <c r="U6" s="39">
        <f>G6/$G$18</f>
        <v>0.23045852313886139</v>
      </c>
      <c r="V6" s="39">
        <f>H6/$H$18</f>
        <v>0.22682732244445619</v>
      </c>
      <c r="W6" s="39">
        <f>I6/$I$18</f>
        <v>0.23776749669191685</v>
      </c>
      <c r="X6" s="39">
        <f>J6/$J$18</f>
        <v>0.23314745473681381</v>
      </c>
      <c r="Y6" s="39">
        <f>K6/$K$18</f>
        <v>0.24536907162857302</v>
      </c>
      <c r="Z6" s="39">
        <f>L6/$L$18</f>
        <v>0.24056984911141249</v>
      </c>
    </row>
    <row r="7" spans="1:26" ht="20.100000000000001" customHeight="1" x14ac:dyDescent="0.25">
      <c r="A7" s="1" t="s">
        <v>5</v>
      </c>
      <c r="B7" s="2">
        <v>619827.96125000005</v>
      </c>
      <c r="C7" s="2">
        <v>649512.30196999991</v>
      </c>
      <c r="D7" s="2">
        <v>669139.18900000001</v>
      </c>
      <c r="E7" s="2">
        <v>698891.09577999997</v>
      </c>
      <c r="F7" s="2">
        <v>730233.88649999991</v>
      </c>
      <c r="G7" s="2">
        <v>767495.55499999993</v>
      </c>
      <c r="H7" s="2">
        <v>850935.92524999997</v>
      </c>
      <c r="I7" s="2">
        <v>846353.92450000008</v>
      </c>
      <c r="J7" s="2">
        <v>851771.57350000006</v>
      </c>
      <c r="K7" s="2">
        <v>869298.31400000001</v>
      </c>
      <c r="L7" s="2">
        <v>891444.34775000007</v>
      </c>
      <c r="N7" s="12">
        <f t="shared" ref="N7:N18" si="0">(L7-K7)/K7</f>
        <v>2.5475758313733554E-2</v>
      </c>
      <c r="P7" s="39">
        <f t="shared" ref="P7:P17" si="1">B7/$B$18</f>
        <v>0.21193678228280385</v>
      </c>
      <c r="Q7" s="39">
        <f t="shared" ref="Q7:Q17" si="2">C7/$C$18</f>
        <v>0.21454349953106877</v>
      </c>
      <c r="R7" s="39">
        <f t="shared" ref="R7:R17" si="3">D7/$D$18</f>
        <v>0.20725601552965722</v>
      </c>
      <c r="S7" s="39">
        <f t="shared" ref="S7:S17" si="4">E7/$E$18</f>
        <v>0.21498696060328021</v>
      </c>
      <c r="T7" s="39">
        <f t="shared" ref="T7:T17" si="5">F7/$F$18</f>
        <v>0.20757452642787158</v>
      </c>
      <c r="U7" s="39">
        <f t="shared" ref="U7:U17" si="6">G7/$G$18</f>
        <v>0.21346742825206158</v>
      </c>
      <c r="V7" s="39">
        <f t="shared" ref="V7:V17" si="7">H7/$H$18</f>
        <v>0.22562644859731429</v>
      </c>
      <c r="W7" s="39">
        <f t="shared" ref="W7:W17" si="8">I7/$I$18</f>
        <v>0.21764497550398096</v>
      </c>
      <c r="X7" s="39">
        <f t="shared" ref="X7:X17" si="9">J7/$J$18</f>
        <v>0.22394958411049093</v>
      </c>
      <c r="Y7" s="39">
        <f t="shared" ref="Y7:Y17" si="10">K7/$K$18</f>
        <v>0.2232579146917717</v>
      </c>
      <c r="Z7" s="39">
        <f t="shared" ref="Z7:Z17" si="11">L7/$L$18</f>
        <v>0.23482962557288117</v>
      </c>
    </row>
    <row r="8" spans="1:26" ht="20.100000000000001" customHeight="1" x14ac:dyDescent="0.25">
      <c r="A8" s="1" t="s">
        <v>14</v>
      </c>
      <c r="B8" s="2">
        <v>405260.25818999996</v>
      </c>
      <c r="C8" s="2">
        <v>457958.78598000004</v>
      </c>
      <c r="D8" s="2">
        <v>502600.37857</v>
      </c>
      <c r="E8" s="2">
        <v>483743.91875000001</v>
      </c>
      <c r="F8" s="2">
        <v>470881.24714999995</v>
      </c>
      <c r="G8" s="2">
        <v>480216.51960000006</v>
      </c>
      <c r="H8" s="2">
        <v>520449.82415</v>
      </c>
      <c r="I8" s="2">
        <v>554076.43360000011</v>
      </c>
      <c r="J8" s="2">
        <v>522584.58480000001</v>
      </c>
      <c r="K8" s="2">
        <v>548792.65220000001</v>
      </c>
      <c r="L8" s="2">
        <v>553940.17845000001</v>
      </c>
      <c r="N8" s="12">
        <f t="shared" si="0"/>
        <v>9.379728808985674E-3</v>
      </c>
      <c r="P8" s="39">
        <f t="shared" si="1"/>
        <v>0.13856999115476237</v>
      </c>
      <c r="Q8" s="39">
        <f t="shared" si="2"/>
        <v>0.15127054604993007</v>
      </c>
      <c r="R8" s="39">
        <f t="shared" si="3"/>
        <v>0.15567307008544604</v>
      </c>
      <c r="S8" s="39">
        <f t="shared" si="4"/>
        <v>0.14880520789339086</v>
      </c>
      <c r="T8" s="39">
        <f t="shared" si="5"/>
        <v>0.13385156959697844</v>
      </c>
      <c r="U8" s="39">
        <f t="shared" si="6"/>
        <v>0.13356505425385526</v>
      </c>
      <c r="V8" s="39">
        <f t="shared" si="7"/>
        <v>0.1379977528408638</v>
      </c>
      <c r="W8" s="39">
        <f t="shared" si="8"/>
        <v>0.14248406999405971</v>
      </c>
      <c r="X8" s="39">
        <f t="shared" si="9"/>
        <v>0.13739904461429361</v>
      </c>
      <c r="Y8" s="39">
        <f t="shared" si="10"/>
        <v>0.1409439097662149</v>
      </c>
      <c r="Z8" s="39">
        <f t="shared" si="11"/>
        <v>0.14592224968783923</v>
      </c>
    </row>
    <row r="9" spans="1:26" ht="20.100000000000001" customHeight="1" x14ac:dyDescent="0.25">
      <c r="A9" s="1" t="s">
        <v>6</v>
      </c>
      <c r="B9" s="2">
        <v>238778.14984999999</v>
      </c>
      <c r="C9" s="2">
        <v>269555.96939999994</v>
      </c>
      <c r="D9" s="2">
        <v>303947.712</v>
      </c>
      <c r="E9" s="2">
        <v>357816.39304999996</v>
      </c>
      <c r="F9" s="2">
        <v>417672.12749999994</v>
      </c>
      <c r="G9" s="2">
        <v>489341.96580000001</v>
      </c>
      <c r="H9" s="2">
        <v>466693.06900000002</v>
      </c>
      <c r="I9" s="2">
        <v>506801.10579999996</v>
      </c>
      <c r="J9" s="2">
        <v>490988.22284</v>
      </c>
      <c r="K9" s="2">
        <v>517515.05234999995</v>
      </c>
      <c r="L9" s="2">
        <v>465039.55832000001</v>
      </c>
      <c r="N9" s="12">
        <f t="shared" si="0"/>
        <v>-0.10139897147283421</v>
      </c>
      <c r="P9" s="39">
        <f t="shared" si="1"/>
        <v>8.1645030431660215E-2</v>
      </c>
      <c r="Q9" s="39">
        <f t="shared" si="2"/>
        <v>8.9038315085272754E-2</v>
      </c>
      <c r="R9" s="39">
        <f t="shared" si="3"/>
        <v>9.4143330347485871E-2</v>
      </c>
      <c r="S9" s="39">
        <f t="shared" si="4"/>
        <v>0.1100684488045949</v>
      </c>
      <c r="T9" s="39">
        <f t="shared" si="5"/>
        <v>0.11872647335427934</v>
      </c>
      <c r="U9" s="39">
        <f t="shared" si="6"/>
        <v>0.1361031608517059</v>
      </c>
      <c r="V9" s="39">
        <f t="shared" si="7"/>
        <v>0.12374409943088881</v>
      </c>
      <c r="W9" s="39">
        <f t="shared" si="8"/>
        <v>0.13032693659735189</v>
      </c>
      <c r="X9" s="39">
        <f t="shared" si="9"/>
        <v>0.12909166228258384</v>
      </c>
      <c r="Y9" s="39">
        <f t="shared" si="10"/>
        <v>0.13291102668498223</v>
      </c>
      <c r="Z9" s="39">
        <f t="shared" si="11"/>
        <v>0.12250351424909087</v>
      </c>
    </row>
    <row r="10" spans="1:26" ht="20.100000000000001" customHeight="1" x14ac:dyDescent="0.25">
      <c r="A10" s="1" t="s">
        <v>27</v>
      </c>
      <c r="B10" s="2">
        <v>303600.1433</v>
      </c>
      <c r="C10" s="2">
        <v>292491.40519999998</v>
      </c>
      <c r="D10" s="2">
        <v>342931.12250000006</v>
      </c>
      <c r="E10" s="2">
        <v>362200.13204999996</v>
      </c>
      <c r="F10" s="2">
        <v>410672.25624999998</v>
      </c>
      <c r="G10" s="2">
        <v>424629.80849999993</v>
      </c>
      <c r="H10" s="2">
        <v>448691.38695000001</v>
      </c>
      <c r="I10" s="2">
        <v>446674.25874999998</v>
      </c>
      <c r="J10" s="2">
        <v>452565.97424999997</v>
      </c>
      <c r="K10" s="2">
        <v>442295.41374999995</v>
      </c>
      <c r="L10" s="2">
        <v>425107.86874999997</v>
      </c>
      <c r="N10" s="12">
        <f t="shared" si="0"/>
        <v>-3.8859876149914034E-2</v>
      </c>
      <c r="P10" s="39">
        <f t="shared" si="1"/>
        <v>0.10380951085497701</v>
      </c>
      <c r="Q10" s="39">
        <f t="shared" si="2"/>
        <v>9.6614228035462643E-2</v>
      </c>
      <c r="R10" s="39">
        <f t="shared" si="3"/>
        <v>0.10621786799945264</v>
      </c>
      <c r="S10" s="39">
        <f t="shared" si="4"/>
        <v>0.11141693747382919</v>
      </c>
      <c r="T10" s="39">
        <f t="shared" si="5"/>
        <v>0.11673670680600397</v>
      </c>
      <c r="U10" s="39">
        <f t="shared" si="6"/>
        <v>0.11810444059139912</v>
      </c>
      <c r="V10" s="39">
        <f t="shared" si="7"/>
        <v>0.11897093676470306</v>
      </c>
      <c r="W10" s="39">
        <f t="shared" si="8"/>
        <v>0.1148649581336024</v>
      </c>
      <c r="X10" s="39">
        <f t="shared" si="9"/>
        <v>0.11898960339728529</v>
      </c>
      <c r="Y10" s="39">
        <f t="shared" si="10"/>
        <v>0.11359271053591317</v>
      </c>
      <c r="Z10" s="39">
        <f t="shared" si="11"/>
        <v>0.11198446868681489</v>
      </c>
    </row>
    <row r="11" spans="1:26" ht="20.100000000000001" customHeight="1" x14ac:dyDescent="0.25">
      <c r="A11" s="1" t="s">
        <v>7</v>
      </c>
      <c r="B11" s="2">
        <v>113987.75750000001</v>
      </c>
      <c r="C11" s="2">
        <v>118399.43875</v>
      </c>
      <c r="D11" s="2">
        <v>132431.39249999999</v>
      </c>
      <c r="E11" s="2">
        <v>140348.89997999999</v>
      </c>
      <c r="F11" s="2">
        <v>255612.86340000003</v>
      </c>
      <c r="G11" s="2">
        <v>330462.527</v>
      </c>
      <c r="H11" s="2">
        <v>342414.33989999996</v>
      </c>
      <c r="I11" s="2">
        <v>302973.75029999996</v>
      </c>
      <c r="J11" s="2">
        <v>326291.04930000001</v>
      </c>
      <c r="K11" s="2">
        <v>285100.84230000002</v>
      </c>
      <c r="L11" s="2">
        <v>262455.21489999996</v>
      </c>
      <c r="N11" s="12">
        <f t="shared" si="0"/>
        <v>-7.9430236744691837E-2</v>
      </c>
      <c r="P11" s="39">
        <f t="shared" si="1"/>
        <v>3.8975651397628104E-2</v>
      </c>
      <c r="Q11" s="39">
        <f t="shared" si="2"/>
        <v>3.9109082083425582E-2</v>
      </c>
      <c r="R11" s="39">
        <f t="shared" si="3"/>
        <v>4.1018674726872303E-2</v>
      </c>
      <c r="S11" s="39">
        <f t="shared" si="4"/>
        <v>4.3172940123151919E-2</v>
      </c>
      <c r="T11" s="39">
        <f t="shared" si="5"/>
        <v>7.2659897123422856E-2</v>
      </c>
      <c r="U11" s="39">
        <f t="shared" si="6"/>
        <v>9.1913217363672514E-2</v>
      </c>
      <c r="V11" s="39">
        <f t="shared" si="7"/>
        <v>9.079147932052907E-2</v>
      </c>
      <c r="W11" s="39">
        <f t="shared" si="8"/>
        <v>7.7911512611403652E-2</v>
      </c>
      <c r="X11" s="39">
        <f t="shared" si="9"/>
        <v>8.5789132982506941E-2</v>
      </c>
      <c r="Y11" s="39">
        <f t="shared" si="10"/>
        <v>7.3221146876359486E-2</v>
      </c>
      <c r="Z11" s="39">
        <f t="shared" si="11"/>
        <v>6.9137529448895479E-2</v>
      </c>
    </row>
    <row r="12" spans="1:26" ht="20.100000000000001" customHeight="1" x14ac:dyDescent="0.25">
      <c r="A12" s="1" t="s">
        <v>13</v>
      </c>
      <c r="B12" s="2">
        <v>132920.42324999999</v>
      </c>
      <c r="C12" s="2">
        <v>134954.13850000003</v>
      </c>
      <c r="D12" s="2">
        <v>178090.93758999999</v>
      </c>
      <c r="E12" s="2">
        <v>184554.60874999998</v>
      </c>
      <c r="F12" s="2">
        <v>182278.94625000001</v>
      </c>
      <c r="G12" s="2">
        <v>173307.7825</v>
      </c>
      <c r="H12" s="2">
        <v>174547.67225</v>
      </c>
      <c r="I12" s="2">
        <v>169631.59149999998</v>
      </c>
      <c r="J12" s="2">
        <v>155380.98500000002</v>
      </c>
      <c r="K12" s="2">
        <v>149913.51250000001</v>
      </c>
      <c r="L12" s="2">
        <v>147852.12500000003</v>
      </c>
      <c r="N12" s="12">
        <f t="shared" si="0"/>
        <v>-1.3750511649174936E-2</v>
      </c>
      <c r="P12" s="39">
        <f t="shared" si="1"/>
        <v>4.5449267481353695E-2</v>
      </c>
      <c r="Q12" s="39">
        <f t="shared" si="2"/>
        <v>4.4577343742640718E-2</v>
      </c>
      <c r="R12" s="39">
        <f t="shared" si="3"/>
        <v>5.5161046810014665E-2</v>
      </c>
      <c r="S12" s="39">
        <f t="shared" si="4"/>
        <v>5.677112591656152E-2</v>
      </c>
      <c r="T12" s="39">
        <f t="shared" si="5"/>
        <v>5.1814174396870055E-2</v>
      </c>
      <c r="U12" s="39">
        <f t="shared" si="6"/>
        <v>4.8202971841762192E-2</v>
      </c>
      <c r="V12" s="39">
        <f t="shared" si="7"/>
        <v>4.6281476938613349E-2</v>
      </c>
      <c r="W12" s="39">
        <f t="shared" si="8"/>
        <v>4.362177867672757E-2</v>
      </c>
      <c r="X12" s="39">
        <f t="shared" si="9"/>
        <v>4.085309729983426E-2</v>
      </c>
      <c r="Y12" s="39">
        <f t="shared" si="10"/>
        <v>3.8501602552134771E-2</v>
      </c>
      <c r="Z12" s="39">
        <f t="shared" si="11"/>
        <v>3.8948095011806447E-2</v>
      </c>
    </row>
    <row r="13" spans="1:26" ht="20.100000000000001" customHeight="1" x14ac:dyDescent="0.25">
      <c r="A13" s="1" t="s">
        <v>8</v>
      </c>
      <c r="B13" s="2">
        <v>47243.371249999997</v>
      </c>
      <c r="C13" s="2">
        <v>43464.965000000004</v>
      </c>
      <c r="D13" s="2">
        <v>52391.232250000001</v>
      </c>
      <c r="E13" s="2">
        <v>56473.706250000003</v>
      </c>
      <c r="F13" s="2">
        <v>71248.173750000002</v>
      </c>
      <c r="G13" s="2">
        <v>44756.307500000003</v>
      </c>
      <c r="H13" s="2">
        <v>47226.639750000002</v>
      </c>
      <c r="I13" s="2">
        <v>50929.914249999994</v>
      </c>
      <c r="J13" s="2">
        <v>46186.326250000006</v>
      </c>
      <c r="K13" s="2">
        <v>47429.065000000002</v>
      </c>
      <c r="L13" s="2">
        <v>58011.853949999997</v>
      </c>
      <c r="N13" s="12">
        <f t="shared" si="0"/>
        <v>0.22312877030150172</v>
      </c>
      <c r="P13" s="39">
        <f t="shared" si="1"/>
        <v>1.6153850282463234E-2</v>
      </c>
      <c r="Q13" s="39">
        <f t="shared" si="2"/>
        <v>1.4357119441482319E-2</v>
      </c>
      <c r="R13" s="39">
        <f t="shared" si="3"/>
        <v>1.6227413105263332E-2</v>
      </c>
      <c r="S13" s="39">
        <f t="shared" si="4"/>
        <v>1.7371963291562383E-2</v>
      </c>
      <c r="T13" s="39">
        <f t="shared" si="5"/>
        <v>2.0252834329411749E-2</v>
      </c>
      <c r="U13" s="39">
        <f t="shared" si="6"/>
        <v>1.2448298622502716E-2</v>
      </c>
      <c r="V13" s="39">
        <f t="shared" si="7"/>
        <v>1.2522187264389747E-2</v>
      </c>
      <c r="W13" s="39">
        <f t="shared" si="8"/>
        <v>1.3096932168075625E-2</v>
      </c>
      <c r="X13" s="39">
        <f t="shared" si="9"/>
        <v>1.2143406609329574E-2</v>
      </c>
      <c r="Y13" s="39">
        <f t="shared" si="10"/>
        <v>1.2180990089531562E-2</v>
      </c>
      <c r="Z13" s="39">
        <f t="shared" si="11"/>
        <v>1.5281831082614732E-2</v>
      </c>
    </row>
    <row r="14" spans="1:26" ht="20.100000000000001" customHeight="1" x14ac:dyDescent="0.25">
      <c r="A14" s="1" t="s">
        <v>9</v>
      </c>
      <c r="B14" s="2">
        <v>24590.924999999999</v>
      </c>
      <c r="C14" s="2">
        <v>22255.991249999999</v>
      </c>
      <c r="D14" s="2">
        <v>25079.393750000007</v>
      </c>
      <c r="E14" s="2">
        <v>26999.785</v>
      </c>
      <c r="F14" s="2">
        <v>25928.186249999999</v>
      </c>
      <c r="G14" s="2">
        <v>27088.537500000002</v>
      </c>
      <c r="H14" s="2">
        <v>28240.305499999991</v>
      </c>
      <c r="I14" s="2">
        <v>39000.768749999996</v>
      </c>
      <c r="J14" s="2">
        <v>32514.8825</v>
      </c>
      <c r="K14" s="2">
        <v>36684.092499999999</v>
      </c>
      <c r="L14" s="2">
        <v>35660.002800000002</v>
      </c>
      <c r="N14" s="12">
        <f t="shared" si="0"/>
        <v>-2.791645179719239E-2</v>
      </c>
      <c r="P14" s="39">
        <f t="shared" si="1"/>
        <v>8.4083356087184865E-3</v>
      </c>
      <c r="Q14" s="39">
        <f t="shared" si="2"/>
        <v>7.3514823873626805E-3</v>
      </c>
      <c r="R14" s="39">
        <f t="shared" si="3"/>
        <v>7.76797310032366E-3</v>
      </c>
      <c r="S14" s="39">
        <f t="shared" si="4"/>
        <v>8.3054452247868296E-3</v>
      </c>
      <c r="T14" s="39">
        <f t="shared" si="5"/>
        <v>7.3702837973918123E-3</v>
      </c>
      <c r="U14" s="39">
        <f t="shared" si="6"/>
        <v>7.5342722150808167E-3</v>
      </c>
      <c r="V14" s="39">
        <f t="shared" si="7"/>
        <v>7.4879431555275027E-3</v>
      </c>
      <c r="W14" s="39">
        <f t="shared" si="8"/>
        <v>1.0029281029499348E-2</v>
      </c>
      <c r="X14" s="39">
        <f t="shared" si="9"/>
        <v>8.5488816953063988E-3</v>
      </c>
      <c r="Y14" s="39">
        <f t="shared" si="10"/>
        <v>9.4214078895706477E-3</v>
      </c>
      <c r="Z14" s="39">
        <f t="shared" si="11"/>
        <v>9.393772170509445E-3</v>
      </c>
    </row>
    <row r="15" spans="1:26" ht="20.100000000000001" customHeight="1" x14ac:dyDescent="0.25">
      <c r="A15" s="1" t="s">
        <v>28</v>
      </c>
      <c r="B15" s="2">
        <v>12571.432499999999</v>
      </c>
      <c r="C15" s="2">
        <v>11727.622500000001</v>
      </c>
      <c r="D15" s="2">
        <v>16612.072500000002</v>
      </c>
      <c r="E15" s="2">
        <v>20798.445</v>
      </c>
      <c r="F15" s="2">
        <v>13651.41</v>
      </c>
      <c r="G15" s="2">
        <v>12124.5525</v>
      </c>
      <c r="H15" s="2">
        <v>16820.797500000001</v>
      </c>
      <c r="I15" s="2">
        <v>24005.022499999999</v>
      </c>
      <c r="J15" s="2">
        <v>15264.457499999999</v>
      </c>
      <c r="K15" s="2">
        <v>15143.564999999999</v>
      </c>
      <c r="L15" s="2">
        <v>15503.5275</v>
      </c>
      <c r="N15" s="12">
        <f t="shared" si="0"/>
        <v>2.3769997355312406E-2</v>
      </c>
      <c r="P15" s="39">
        <f t="shared" si="1"/>
        <v>4.2985297845587701E-3</v>
      </c>
      <c r="Q15" s="39">
        <f t="shared" si="2"/>
        <v>3.8738068004222593E-3</v>
      </c>
      <c r="R15" s="39">
        <f t="shared" si="3"/>
        <v>5.1453449635570393E-3</v>
      </c>
      <c r="S15" s="39">
        <f t="shared" si="4"/>
        <v>6.3978415275618497E-3</v>
      </c>
      <c r="T15" s="39">
        <f t="shared" si="5"/>
        <v>3.8805169387639894E-3</v>
      </c>
      <c r="U15" s="39">
        <f t="shared" si="6"/>
        <v>3.372263232041916E-3</v>
      </c>
      <c r="V15" s="39">
        <f t="shared" si="7"/>
        <v>4.4600500341839136E-3</v>
      </c>
      <c r="W15" s="39">
        <f t="shared" si="8"/>
        <v>6.1730351602865535E-3</v>
      </c>
      <c r="X15" s="39">
        <f t="shared" si="9"/>
        <v>4.0133634593491905E-3</v>
      </c>
      <c r="Y15" s="39">
        <f t="shared" si="10"/>
        <v>3.8892526172543567E-3</v>
      </c>
      <c r="Z15" s="39">
        <f t="shared" si="11"/>
        <v>4.0840323538681236E-3</v>
      </c>
    </row>
    <row r="16" spans="1:26" ht="20.100000000000001" customHeight="1" x14ac:dyDescent="0.25">
      <c r="A16" s="1" t="s">
        <v>18</v>
      </c>
      <c r="B16" s="2">
        <v>9629.276249999999</v>
      </c>
      <c r="C16" s="2">
        <v>11161.93375</v>
      </c>
      <c r="D16" s="2">
        <v>10902.59</v>
      </c>
      <c r="E16" s="2">
        <v>11365.05875</v>
      </c>
      <c r="F16" s="2">
        <v>12707.83375</v>
      </c>
      <c r="G16" s="2">
        <v>10021.3575</v>
      </c>
      <c r="H16" s="2">
        <v>11112.08</v>
      </c>
      <c r="I16" s="2">
        <v>11251.737500000001</v>
      </c>
      <c r="J16" s="2">
        <v>10997.73</v>
      </c>
      <c r="K16" s="2">
        <v>14364.877499999999</v>
      </c>
      <c r="L16" s="2">
        <v>15309.168750000001</v>
      </c>
      <c r="N16" s="12">
        <f t="shared" si="0"/>
        <v>6.5736115744808976E-2</v>
      </c>
      <c r="P16" s="39">
        <f t="shared" si="1"/>
        <v>3.2925230091613964E-3</v>
      </c>
      <c r="Q16" s="39">
        <f t="shared" si="2"/>
        <v>3.6869514572636292E-3</v>
      </c>
      <c r="R16" s="39">
        <f t="shared" si="3"/>
        <v>3.3769167902576477E-3</v>
      </c>
      <c r="S16" s="39">
        <f t="shared" si="4"/>
        <v>3.4960231322067668E-3</v>
      </c>
      <c r="T16" s="39">
        <f t="shared" si="5"/>
        <v>3.6122982257416419E-3</v>
      </c>
      <c r="U16" s="39">
        <f t="shared" si="6"/>
        <v>2.7872909480492164E-3</v>
      </c>
      <c r="V16" s="39">
        <f t="shared" si="7"/>
        <v>2.9463783024469789E-3</v>
      </c>
      <c r="W16" s="39">
        <f t="shared" si="8"/>
        <v>2.8934516183775597E-3</v>
      </c>
      <c r="X16" s="39">
        <f t="shared" si="9"/>
        <v>2.8915464383708609E-3</v>
      </c>
      <c r="Y16" s="39">
        <f t="shared" si="10"/>
        <v>3.6892658639767597E-3</v>
      </c>
      <c r="Z16" s="39">
        <f t="shared" si="11"/>
        <v>4.0328332043031382E-3</v>
      </c>
    </row>
    <row r="17" spans="1:26" ht="20.100000000000001" customHeight="1" x14ac:dyDescent="0.25">
      <c r="A17" s="1" t="s">
        <v>17</v>
      </c>
      <c r="B17" s="2">
        <v>6084.1824999999999</v>
      </c>
      <c r="C17" s="2">
        <v>8306.0375000000004</v>
      </c>
      <c r="D17" s="2">
        <v>8091.2449999999999</v>
      </c>
      <c r="E17" s="2">
        <v>11230.637499999999</v>
      </c>
      <c r="F17" s="2">
        <v>10080.827499999999</v>
      </c>
      <c r="G17" s="2">
        <v>7345.6350000000002</v>
      </c>
      <c r="H17" s="2">
        <v>8839.9649999999983</v>
      </c>
      <c r="I17" s="2">
        <v>12387.702499999999</v>
      </c>
      <c r="J17" s="2">
        <v>12107.092499999999</v>
      </c>
      <c r="K17" s="2">
        <v>11765.5825</v>
      </c>
      <c r="L17" s="2">
        <v>12573.547500000001</v>
      </c>
      <c r="N17" s="12">
        <f t="shared" si="0"/>
        <v>6.8671908084448868E-2</v>
      </c>
      <c r="P17" s="39">
        <f t="shared" si="1"/>
        <v>2.0803547798503661E-3</v>
      </c>
      <c r="Q17" s="39">
        <f t="shared" si="2"/>
        <v>2.743606775547414E-3</v>
      </c>
      <c r="R17" s="39">
        <f t="shared" si="3"/>
        <v>2.5061440533477126E-3</v>
      </c>
      <c r="S17" s="39">
        <f t="shared" si="4"/>
        <v>3.4546736055745216E-3</v>
      </c>
      <c r="T17" s="39">
        <f t="shared" si="5"/>
        <v>2.8655517540318426E-3</v>
      </c>
      <c r="U17" s="39">
        <f t="shared" si="6"/>
        <v>2.0430786890073033E-3</v>
      </c>
      <c r="V17" s="39">
        <f t="shared" si="7"/>
        <v>2.3439249060833527E-3</v>
      </c>
      <c r="W17" s="39">
        <f t="shared" si="8"/>
        <v>3.1855718147179258E-3</v>
      </c>
      <c r="X17" s="39">
        <f t="shared" si="9"/>
        <v>3.1832223738354698E-3</v>
      </c>
      <c r="Y17" s="39">
        <f t="shared" si="10"/>
        <v>3.0217008037174246E-3</v>
      </c>
      <c r="Z17" s="39">
        <f t="shared" si="11"/>
        <v>3.3121994199641121E-3</v>
      </c>
    </row>
    <row r="18" spans="1:26" ht="26.25" customHeight="1" thickBot="1" x14ac:dyDescent="0.3">
      <c r="A18" s="6" t="s">
        <v>1</v>
      </c>
      <c r="B18" s="7">
        <f>SUM(B6:B17)</f>
        <v>2924588.9013399999</v>
      </c>
      <c r="C18" s="7">
        <f t="shared" ref="C18:L18" si="12">SUM(C6:C17)</f>
        <v>3027415.4350499995</v>
      </c>
      <c r="D18" s="7">
        <f t="shared" si="12"/>
        <v>3228563.4136599996</v>
      </c>
      <c r="E18" s="7">
        <f t="shared" si="12"/>
        <v>3250853.4183599995</v>
      </c>
      <c r="F18" s="7">
        <f t="shared" si="12"/>
        <v>3517935.9388000006</v>
      </c>
      <c r="G18" s="7">
        <f t="shared" si="12"/>
        <v>3595375.4691500003</v>
      </c>
      <c r="H18" s="7">
        <f t="shared" si="12"/>
        <v>3771436.9504999998</v>
      </c>
      <c r="I18" s="7">
        <f t="shared" si="12"/>
        <v>3888690.3891999996</v>
      </c>
      <c r="J18" s="7">
        <f t="shared" si="12"/>
        <v>3803407.7039399995</v>
      </c>
      <c r="K18" s="7">
        <f t="shared" si="12"/>
        <v>3893695.3935099998</v>
      </c>
      <c r="L18" s="7">
        <f t="shared" si="12"/>
        <v>3796132.3899199995</v>
      </c>
      <c r="N18" s="13">
        <f t="shared" si="0"/>
        <v>-2.5056660506268175E-2</v>
      </c>
      <c r="O18" s="8"/>
      <c r="P18" s="9">
        <f>SUM(P6:P17)</f>
        <v>1.0000000000000002</v>
      </c>
      <c r="Q18" s="9">
        <f t="shared" ref="Q18:Z18" si="13">SUM(Q6:Q17)</f>
        <v>1</v>
      </c>
      <c r="R18" s="9">
        <f t="shared" si="13"/>
        <v>1.0000000000000002</v>
      </c>
      <c r="S18" s="9">
        <f t="shared" si="13"/>
        <v>1</v>
      </c>
      <c r="T18" s="9">
        <f t="shared" si="13"/>
        <v>0.99999999999999967</v>
      </c>
      <c r="U18" s="9">
        <f t="shared" si="13"/>
        <v>0.99999999999999989</v>
      </c>
      <c r="V18" s="9">
        <f t="shared" si="13"/>
        <v>1</v>
      </c>
      <c r="W18" s="9">
        <f t="shared" si="13"/>
        <v>0.99999999999999989</v>
      </c>
      <c r="X18" s="9">
        <f t="shared" si="13"/>
        <v>1</v>
      </c>
      <c r="Y18" s="9">
        <f t="shared" si="13"/>
        <v>1</v>
      </c>
      <c r="Z18" s="9">
        <f t="shared" si="13"/>
        <v>1.0000000000000002</v>
      </c>
    </row>
    <row r="21" spans="1:26" ht="18.75" x14ac:dyDescent="0.3">
      <c r="C21" s="18" t="s">
        <v>22</v>
      </c>
    </row>
    <row r="22" spans="1:26" ht="15.75" thickBot="1" x14ac:dyDescent="0.3"/>
    <row r="23" spans="1:26" ht="18" customHeight="1" x14ac:dyDescent="0.25">
      <c r="A23" s="36" t="s">
        <v>0</v>
      </c>
      <c r="B23" s="38" t="s">
        <v>10</v>
      </c>
      <c r="C23" s="38"/>
      <c r="D23" s="38"/>
      <c r="E23" s="38"/>
      <c r="F23" s="38"/>
      <c r="G23" s="38"/>
      <c r="H23" s="38"/>
      <c r="I23" s="38"/>
      <c r="J23" s="38"/>
      <c r="K23" s="38"/>
      <c r="L23" s="10"/>
      <c r="M23" s="14"/>
      <c r="N23" s="11" t="s">
        <v>12</v>
      </c>
      <c r="P23" s="35" t="s">
        <v>11</v>
      </c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x14ac:dyDescent="0.25">
      <c r="A24" s="37"/>
      <c r="B24" s="5">
        <v>2015</v>
      </c>
      <c r="C24" s="5">
        <v>2016</v>
      </c>
      <c r="D24" s="5">
        <v>2017</v>
      </c>
      <c r="E24" s="5">
        <v>2018</v>
      </c>
      <c r="F24" s="5">
        <v>2019</v>
      </c>
      <c r="G24" s="5">
        <v>2020</v>
      </c>
      <c r="H24" s="5">
        <v>2021</v>
      </c>
      <c r="I24" s="5">
        <v>2022</v>
      </c>
      <c r="J24" s="5">
        <v>2023</v>
      </c>
      <c r="K24" s="5">
        <v>2024</v>
      </c>
      <c r="L24" s="5">
        <v>2025</v>
      </c>
      <c r="M24" s="15"/>
      <c r="N24" s="3" t="s">
        <v>26</v>
      </c>
      <c r="P24" s="3">
        <v>2015</v>
      </c>
      <c r="Q24" s="3">
        <v>2016</v>
      </c>
      <c r="R24" s="3">
        <v>2017</v>
      </c>
      <c r="S24" s="3">
        <v>2018</v>
      </c>
      <c r="T24" s="3">
        <v>2019</v>
      </c>
      <c r="U24" s="3">
        <v>2020</v>
      </c>
      <c r="V24" s="3">
        <v>2021</v>
      </c>
      <c r="W24" s="3">
        <v>2022</v>
      </c>
      <c r="X24" s="3">
        <v>2023</v>
      </c>
      <c r="Y24" s="3">
        <v>2024</v>
      </c>
      <c r="Z24" s="3">
        <v>2025</v>
      </c>
    </row>
    <row r="25" spans="1:26" ht="20.100000000000001" customHeight="1" x14ac:dyDescent="0.25">
      <c r="A25" s="17" t="s">
        <v>5</v>
      </c>
      <c r="B25" s="2">
        <v>565979.47875000001</v>
      </c>
      <c r="C25" s="2">
        <v>600339.13321999996</v>
      </c>
      <c r="D25" s="2">
        <v>618592.90524999995</v>
      </c>
      <c r="E25" s="2">
        <v>644061.51078000001</v>
      </c>
      <c r="F25" s="2">
        <v>676657.05024999997</v>
      </c>
      <c r="G25" s="2">
        <v>712150.26624999987</v>
      </c>
      <c r="H25" s="2">
        <v>792076.84149999998</v>
      </c>
      <c r="I25" s="2">
        <v>790632.20200000005</v>
      </c>
      <c r="J25" s="2">
        <v>789774.42850000015</v>
      </c>
      <c r="K25" s="2">
        <v>805438.09149999998</v>
      </c>
      <c r="L25" s="2">
        <v>826671.89525000006</v>
      </c>
      <c r="M25" s="2"/>
      <c r="N25" s="12">
        <f>(L25-K25)/L25</f>
        <v>2.5685890462719317E-2</v>
      </c>
      <c r="P25" s="39">
        <f>B25/$B$37</f>
        <v>0.39380654701538731</v>
      </c>
      <c r="Q25" s="39">
        <f>C25/$C$37</f>
        <v>0.39112725632371154</v>
      </c>
      <c r="R25" s="39">
        <f>D25/$D$37</f>
        <v>0.3812935872097315</v>
      </c>
      <c r="S25" s="39">
        <f>E25/$E$37</f>
        <v>0.39919290941459312</v>
      </c>
      <c r="T25" s="39">
        <f>F25/$F$37</f>
        <v>0.41234337120662212</v>
      </c>
      <c r="U25" s="39">
        <f>G25/$G$37</f>
        <v>0.43031963448780047</v>
      </c>
      <c r="V25" s="39">
        <f>H25/$H$37</f>
        <v>0.43233469885718295</v>
      </c>
      <c r="W25" s="39">
        <f>I25/$I$37</f>
        <v>0.41647191003253436</v>
      </c>
      <c r="X25" s="39">
        <f>J25/$J$37</f>
        <v>0.4299376918826604</v>
      </c>
      <c r="Y25" s="39">
        <f>K25/$K$37</f>
        <v>0.42419014133027294</v>
      </c>
      <c r="Z25" s="39">
        <f>L25/$L$37</f>
        <v>0.42356259734262902</v>
      </c>
    </row>
    <row r="26" spans="1:26" ht="20.100000000000001" customHeight="1" x14ac:dyDescent="0.25">
      <c r="A26" s="17" t="s">
        <v>14</v>
      </c>
      <c r="B26" s="2">
        <v>405260.25818999996</v>
      </c>
      <c r="C26" s="2">
        <v>457958.78598000004</v>
      </c>
      <c r="D26" s="2">
        <v>502600.37857</v>
      </c>
      <c r="E26" s="2">
        <v>481375.81375000003</v>
      </c>
      <c r="F26" s="2">
        <v>457775.96464999998</v>
      </c>
      <c r="G26" s="2">
        <v>464378.36710000003</v>
      </c>
      <c r="H26" s="2">
        <v>507210.43414999999</v>
      </c>
      <c r="I26" s="2">
        <v>539574.68610000005</v>
      </c>
      <c r="J26" s="2">
        <v>515669.46480000002</v>
      </c>
      <c r="K26" s="2">
        <v>539781.0797</v>
      </c>
      <c r="L26" s="2">
        <v>545847.82594999997</v>
      </c>
      <c r="M26" s="2"/>
      <c r="N26" s="12">
        <f t="shared" ref="N26:N37" si="14">(L26-K26)/L26</f>
        <v>1.1114354517106175E-2</v>
      </c>
      <c r="P26" s="39">
        <f t="shared" ref="P26:P36" si="15">B26/$B$37</f>
        <v>0.28197867398450832</v>
      </c>
      <c r="Q26" s="39">
        <f t="shared" ref="Q26:Q36" si="16">C26/$C$37</f>
        <v>0.29836496333157569</v>
      </c>
      <c r="R26" s="39">
        <f t="shared" ref="R26:R36" si="17">D26/$D$37</f>
        <v>0.3097971212593767</v>
      </c>
      <c r="S26" s="39">
        <f t="shared" ref="S26:S36" si="18">E26/$E$37</f>
        <v>0.29835940883963002</v>
      </c>
      <c r="T26" s="39">
        <f t="shared" ref="T26:T36" si="19">F26/$F$37</f>
        <v>0.27896093663903193</v>
      </c>
      <c r="U26" s="39">
        <f t="shared" ref="U26:U36" si="20">G26/$G$37</f>
        <v>0.28060247768602681</v>
      </c>
      <c r="V26" s="39">
        <f t="shared" ref="V26:V36" si="21">H26/$H$37</f>
        <v>0.27684772337263353</v>
      </c>
      <c r="W26" s="39">
        <f t="shared" ref="W26:W36" si="22">I26/$I$37</f>
        <v>0.2842253320277387</v>
      </c>
      <c r="X26" s="39">
        <f t="shared" ref="X26:X36" si="23">J26/$J$37</f>
        <v>0.28072033161615434</v>
      </c>
      <c r="Y26" s="39">
        <f t="shared" ref="Y26:Y36" si="24">K26/$K$37</f>
        <v>0.28427984087384117</v>
      </c>
      <c r="Z26" s="39">
        <f t="shared" ref="Z26:Z36" si="25">L26/$L$37</f>
        <v>0.2796765249207972</v>
      </c>
    </row>
    <row r="27" spans="1:26" ht="20.100000000000001" customHeight="1" x14ac:dyDescent="0.25">
      <c r="A27" s="17" t="s">
        <v>4</v>
      </c>
      <c r="B27" s="2">
        <v>229273.36924999993</v>
      </c>
      <c r="C27" s="2">
        <v>239015.24774999998</v>
      </c>
      <c r="D27" s="2">
        <v>219694.07424999998</v>
      </c>
      <c r="E27" s="2">
        <v>204618.34199999998</v>
      </c>
      <c r="F27" s="2">
        <v>198537.06424999997</v>
      </c>
      <c r="G27" s="2">
        <v>173211.97825000001</v>
      </c>
      <c r="H27" s="2">
        <v>201492.01149999996</v>
      </c>
      <c r="I27" s="2">
        <v>219756.24299999999</v>
      </c>
      <c r="J27" s="2">
        <v>202708.67800000001</v>
      </c>
      <c r="K27" s="2">
        <v>223418.13140999997</v>
      </c>
      <c r="L27" s="2">
        <v>271569.00625000003</v>
      </c>
      <c r="M27" s="2"/>
      <c r="N27" s="12">
        <f t="shared" si="14"/>
        <v>0.17730622321338652</v>
      </c>
      <c r="P27" s="39">
        <f t="shared" si="15"/>
        <v>0.15952761055283463</v>
      </c>
      <c r="Q27" s="39">
        <f t="shared" si="16"/>
        <v>0.15572094654327831</v>
      </c>
      <c r="R27" s="39">
        <f t="shared" si="17"/>
        <v>0.13541691304340028</v>
      </c>
      <c r="S27" s="39">
        <f t="shared" si="18"/>
        <v>0.1268235873366316</v>
      </c>
      <c r="T27" s="39">
        <f t="shared" si="19"/>
        <v>0.1209851317621895</v>
      </c>
      <c r="U27" s="39">
        <f t="shared" si="20"/>
        <v>0.10466402766643475</v>
      </c>
      <c r="V27" s="39">
        <f t="shared" si="21"/>
        <v>0.10997921356848625</v>
      </c>
      <c r="W27" s="39">
        <f t="shared" si="22"/>
        <v>0.11575837922142178</v>
      </c>
      <c r="X27" s="39">
        <f t="shared" si="23"/>
        <v>0.11035062417686953</v>
      </c>
      <c r="Y27" s="39">
        <f t="shared" si="24"/>
        <v>0.11766487050799408</v>
      </c>
      <c r="Z27" s="39">
        <f t="shared" si="25"/>
        <v>0.13914404772430378</v>
      </c>
    </row>
    <row r="28" spans="1:26" ht="20.100000000000001" customHeight="1" x14ac:dyDescent="0.25">
      <c r="A28" s="17" t="s">
        <v>13</v>
      </c>
      <c r="B28" s="2">
        <v>106495.26575000001</v>
      </c>
      <c r="C28" s="2">
        <v>117451.64350000001</v>
      </c>
      <c r="D28" s="2">
        <v>136946.23759</v>
      </c>
      <c r="E28" s="2">
        <v>131369.2825</v>
      </c>
      <c r="F28" s="2">
        <v>138241.78125</v>
      </c>
      <c r="G28" s="2">
        <v>137261.10250000001</v>
      </c>
      <c r="H28" s="2">
        <v>147523.21225000001</v>
      </c>
      <c r="I28" s="2">
        <v>146950.54149999999</v>
      </c>
      <c r="J28" s="2">
        <v>137943.69500000001</v>
      </c>
      <c r="K28" s="2">
        <v>132505.19</v>
      </c>
      <c r="L28" s="2">
        <v>127496.32249999999</v>
      </c>
      <c r="M28" s="2"/>
      <c r="N28" s="12">
        <f t="shared" si="14"/>
        <v>-3.9286368436234759E-2</v>
      </c>
      <c r="P28" s="39">
        <f t="shared" si="15"/>
        <v>7.4099034422798041E-2</v>
      </c>
      <c r="Q28" s="39">
        <f t="shared" si="16"/>
        <v>7.6520980443950296E-2</v>
      </c>
      <c r="R28" s="39">
        <f t="shared" si="17"/>
        <v>8.4412093547151595E-2</v>
      </c>
      <c r="S28" s="39">
        <f t="shared" si="18"/>
        <v>8.1423412533023959E-2</v>
      </c>
      <c r="T28" s="39">
        <f t="shared" si="19"/>
        <v>8.4242205266571682E-2</v>
      </c>
      <c r="U28" s="39">
        <f t="shared" si="20"/>
        <v>8.2940567821759958E-2</v>
      </c>
      <c r="V28" s="39">
        <f t="shared" si="21"/>
        <v>8.0521737539713242E-2</v>
      </c>
      <c r="W28" s="39">
        <f t="shared" si="22"/>
        <v>7.7407386827914954E-2</v>
      </c>
      <c r="X28" s="39">
        <f t="shared" si="23"/>
        <v>7.5093839073400281E-2</v>
      </c>
      <c r="Y28" s="39">
        <f t="shared" si="24"/>
        <v>6.9784873432565578E-2</v>
      </c>
      <c r="Z28" s="39">
        <f t="shared" si="25"/>
        <v>6.5325401552936688E-2</v>
      </c>
    </row>
    <row r="29" spans="1:26" ht="20.100000000000001" customHeight="1" x14ac:dyDescent="0.25">
      <c r="A29" s="17" t="s">
        <v>27</v>
      </c>
      <c r="B29" s="2">
        <v>52163.4058</v>
      </c>
      <c r="C29" s="2">
        <v>44955.097699999998</v>
      </c>
      <c r="D29" s="2">
        <v>53325.956249999996</v>
      </c>
      <c r="E29" s="2">
        <v>53540.479550000004</v>
      </c>
      <c r="F29" s="2">
        <v>60846.037500000006</v>
      </c>
      <c r="G29" s="2">
        <v>64476.290999999997</v>
      </c>
      <c r="H29" s="2">
        <v>62377.235699999997</v>
      </c>
      <c r="I29" s="2">
        <v>60370.195</v>
      </c>
      <c r="J29" s="2">
        <v>62467.790500000003</v>
      </c>
      <c r="K29" s="2">
        <v>64225.210000000006</v>
      </c>
      <c r="L29" s="2">
        <v>56900.145000000004</v>
      </c>
      <c r="M29" s="2"/>
      <c r="N29" s="12">
        <f t="shared" si="14"/>
        <v>-0.12873543643869453</v>
      </c>
      <c r="P29" s="39">
        <f t="shared" si="15"/>
        <v>3.6295115794709239E-2</v>
      </c>
      <c r="Q29" s="39">
        <f t="shared" si="16"/>
        <v>2.9288718739449351E-2</v>
      </c>
      <c r="R29" s="39">
        <f t="shared" si="17"/>
        <v>3.2869509134984862E-2</v>
      </c>
      <c r="S29" s="39">
        <f t="shared" si="18"/>
        <v>3.3184687246926109E-2</v>
      </c>
      <c r="T29" s="39">
        <f t="shared" si="19"/>
        <v>3.7078546980401549E-2</v>
      </c>
      <c r="U29" s="39">
        <f t="shared" si="20"/>
        <v>3.8960055610663846E-2</v>
      </c>
      <c r="V29" s="39">
        <f t="shared" si="21"/>
        <v>3.4047004026569586E-2</v>
      </c>
      <c r="W29" s="39">
        <f t="shared" si="22"/>
        <v>3.1800488719135871E-2</v>
      </c>
      <c r="X29" s="39">
        <f t="shared" si="23"/>
        <v>3.400623861118033E-2</v>
      </c>
      <c r="Y29" s="39">
        <f t="shared" si="24"/>
        <v>3.3824698874285193E-2</v>
      </c>
      <c r="Z29" s="39">
        <f t="shared" si="25"/>
        <v>2.9153976739566927E-2</v>
      </c>
    </row>
    <row r="30" spans="1:26" ht="20.100000000000001" customHeight="1" x14ac:dyDescent="0.25">
      <c r="A30" s="17" t="s">
        <v>8</v>
      </c>
      <c r="B30" s="2">
        <v>25258.213750000003</v>
      </c>
      <c r="C30" s="2">
        <v>23320.870000000003</v>
      </c>
      <c r="D30" s="2">
        <v>28061.416250000002</v>
      </c>
      <c r="E30" s="2">
        <v>27258.751250000001</v>
      </c>
      <c r="F30" s="2">
        <v>34484.423750000002</v>
      </c>
      <c r="G30" s="2">
        <v>26901.2575</v>
      </c>
      <c r="H30" s="2">
        <v>35368.068749999999</v>
      </c>
      <c r="I30" s="2">
        <v>37307.177499999998</v>
      </c>
      <c r="J30" s="2">
        <v>35729.427499999998</v>
      </c>
      <c r="K30" s="2">
        <v>38142.764999999999</v>
      </c>
      <c r="L30" s="2">
        <v>39250.318949999993</v>
      </c>
      <c r="M30" s="2"/>
      <c r="N30" s="12">
        <f t="shared" si="14"/>
        <v>2.8217705731535061E-2</v>
      </c>
      <c r="P30" s="39">
        <f t="shared" si="15"/>
        <v>1.7574577019351122E-2</v>
      </c>
      <c r="Q30" s="39">
        <f t="shared" si="16"/>
        <v>1.5193791964315147E-2</v>
      </c>
      <c r="R30" s="39">
        <f t="shared" si="17"/>
        <v>1.7296735823091554E-2</v>
      </c>
      <c r="S30" s="39">
        <f t="shared" si="18"/>
        <v>1.6895125754864595E-2</v>
      </c>
      <c r="T30" s="39">
        <f t="shared" si="19"/>
        <v>2.1014225061187424E-2</v>
      </c>
      <c r="U30" s="39">
        <f t="shared" si="20"/>
        <v>1.625519197741675E-2</v>
      </c>
      <c r="V30" s="39">
        <f t="shared" si="21"/>
        <v>1.9304747407125643E-2</v>
      </c>
      <c r="W30" s="39">
        <f t="shared" si="22"/>
        <v>1.965185762993725E-2</v>
      </c>
      <c r="X30" s="39">
        <f t="shared" si="23"/>
        <v>1.9450398794013182E-2</v>
      </c>
      <c r="Y30" s="39">
        <f t="shared" si="24"/>
        <v>2.0088179398052953E-2</v>
      </c>
      <c r="Z30" s="39">
        <f t="shared" si="25"/>
        <v>2.0110720028725455E-2</v>
      </c>
    </row>
    <row r="31" spans="1:26" ht="20.100000000000001" customHeight="1" x14ac:dyDescent="0.25">
      <c r="A31" s="17" t="s">
        <v>7</v>
      </c>
      <c r="B31" s="2">
        <v>11321.52</v>
      </c>
      <c r="C31" s="2">
        <v>14030.255000000001</v>
      </c>
      <c r="D31" s="2">
        <v>15756.895</v>
      </c>
      <c r="E31" s="2">
        <v>19907.642499999998</v>
      </c>
      <c r="F31" s="2">
        <v>29096.216000000004</v>
      </c>
      <c r="G31" s="2">
        <v>30695.730000000003</v>
      </c>
      <c r="H31" s="2">
        <v>29200.097900000001</v>
      </c>
      <c r="I31" s="2">
        <v>33302.558499999999</v>
      </c>
      <c r="J31" s="2">
        <v>32197.684000000001</v>
      </c>
      <c r="K31" s="2">
        <v>30955.433799999999</v>
      </c>
      <c r="L31" s="2">
        <v>24293.13</v>
      </c>
      <c r="M31" s="2"/>
      <c r="N31" s="12">
        <f t="shared" si="14"/>
        <v>-0.27424641452130694</v>
      </c>
      <c r="P31" s="39">
        <f t="shared" si="15"/>
        <v>7.8774741232888693E-3</v>
      </c>
      <c r="Q31" s="39">
        <f t="shared" si="16"/>
        <v>9.1408586247550966E-3</v>
      </c>
      <c r="R31" s="39">
        <f t="shared" si="17"/>
        <v>9.7123697456714137E-3</v>
      </c>
      <c r="S31" s="39">
        <f t="shared" si="18"/>
        <v>1.2338867633211442E-2</v>
      </c>
      <c r="T31" s="39">
        <f t="shared" si="19"/>
        <v>1.7730742316751705E-2</v>
      </c>
      <c r="U31" s="39">
        <f t="shared" si="20"/>
        <v>1.8548017096856932E-2</v>
      </c>
      <c r="V31" s="39">
        <f t="shared" si="21"/>
        <v>1.5938119726224519E-2</v>
      </c>
      <c r="W31" s="39">
        <f t="shared" si="22"/>
        <v>1.7542392167154874E-2</v>
      </c>
      <c r="X31" s="39">
        <f t="shared" si="23"/>
        <v>1.7527786977376496E-2</v>
      </c>
      <c r="Y31" s="39">
        <f t="shared" si="24"/>
        <v>1.6302916359601932E-2</v>
      </c>
      <c r="Z31" s="39">
        <f t="shared" si="25"/>
        <v>1.244709212869801E-2</v>
      </c>
    </row>
    <row r="32" spans="1:26" ht="20.100000000000001" customHeight="1" x14ac:dyDescent="0.25">
      <c r="A32" s="17" t="s">
        <v>9</v>
      </c>
      <c r="B32" s="2">
        <v>16961.327499999999</v>
      </c>
      <c r="C32" s="2">
        <v>14349.28875</v>
      </c>
      <c r="D32" s="2">
        <v>17215.068750000006</v>
      </c>
      <c r="E32" s="2">
        <v>17048.612499999999</v>
      </c>
      <c r="F32" s="2">
        <v>17999.32375</v>
      </c>
      <c r="G32" s="2">
        <v>17521.002500000002</v>
      </c>
      <c r="H32" s="2">
        <v>19755.805499999995</v>
      </c>
      <c r="I32" s="2">
        <v>27554.911249999997</v>
      </c>
      <c r="J32" s="2">
        <v>24445.0425</v>
      </c>
      <c r="K32" s="2">
        <v>27122.502499999999</v>
      </c>
      <c r="L32" s="2">
        <v>24165.4254</v>
      </c>
      <c r="M32" s="2"/>
      <c r="N32" s="12">
        <f t="shared" si="14"/>
        <v>-0.12236809619747056</v>
      </c>
      <c r="P32" s="39">
        <f t="shared" si="15"/>
        <v>1.1801632508521637E-2</v>
      </c>
      <c r="Q32" s="39">
        <f t="shared" si="16"/>
        <v>9.3487124667041878E-3</v>
      </c>
      <c r="R32" s="39">
        <f t="shared" si="17"/>
        <v>1.061117135686653E-2</v>
      </c>
      <c r="S32" s="39">
        <f t="shared" si="18"/>
        <v>1.0566824925021333E-2</v>
      </c>
      <c r="T32" s="39">
        <f t="shared" si="19"/>
        <v>1.0968483712350739E-2</v>
      </c>
      <c r="U32" s="39">
        <f t="shared" si="20"/>
        <v>1.058713553722531E-2</v>
      </c>
      <c r="V32" s="39">
        <f t="shared" si="21"/>
        <v>1.0783196495618761E-2</v>
      </c>
      <c r="W32" s="39">
        <f t="shared" si="22"/>
        <v>1.4514772469468005E-2</v>
      </c>
      <c r="X32" s="39">
        <f t="shared" si="23"/>
        <v>1.3307401165652627E-2</v>
      </c>
      <c r="Y32" s="39">
        <f t="shared" si="24"/>
        <v>1.4284273726462664E-2</v>
      </c>
      <c r="Z32" s="39">
        <f t="shared" si="25"/>
        <v>1.2381660011821406E-2</v>
      </c>
    </row>
    <row r="33" spans="1:26" ht="20.100000000000001" customHeight="1" x14ac:dyDescent="0.25">
      <c r="A33" s="17" t="s">
        <v>28</v>
      </c>
      <c r="B33" s="2">
        <v>9470.1825000000008</v>
      </c>
      <c r="C33" s="2">
        <v>8786.6850000000013</v>
      </c>
      <c r="D33" s="2">
        <v>13721.1975</v>
      </c>
      <c r="E33" s="2">
        <v>17493.015000000003</v>
      </c>
      <c r="F33" s="2">
        <v>12092.91</v>
      </c>
      <c r="G33" s="2">
        <v>11520.8025</v>
      </c>
      <c r="H33" s="2">
        <v>16200.172500000001</v>
      </c>
      <c r="I33" s="2">
        <v>22547.872500000001</v>
      </c>
      <c r="J33" s="2">
        <v>15133.019999999999</v>
      </c>
      <c r="K33" s="2">
        <v>15006.697499999998</v>
      </c>
      <c r="L33" s="2">
        <v>15414.7875</v>
      </c>
      <c r="M33" s="2"/>
      <c r="N33" s="12">
        <f t="shared" si="14"/>
        <v>2.6473929660074908E-2</v>
      </c>
      <c r="P33" s="39">
        <f t="shared" si="15"/>
        <v>6.5893199487854189E-3</v>
      </c>
      <c r="Q33" s="39">
        <f t="shared" si="16"/>
        <v>5.724617647024679E-3</v>
      </c>
      <c r="R33" s="39">
        <f t="shared" si="17"/>
        <v>8.4575891045400899E-3</v>
      </c>
      <c r="S33" s="39">
        <f t="shared" si="18"/>
        <v>1.0842268068194529E-2</v>
      </c>
      <c r="T33" s="39">
        <f t="shared" si="19"/>
        <v>7.3692149889755367E-3</v>
      </c>
      <c r="U33" s="39">
        <f t="shared" si="20"/>
        <v>6.9614907917000856E-3</v>
      </c>
      <c r="V33" s="39">
        <f t="shared" si="21"/>
        <v>8.8424460005146078E-3</v>
      </c>
      <c r="W33" s="39">
        <f t="shared" si="22"/>
        <v>1.1877274292003926E-2</v>
      </c>
      <c r="X33" s="39">
        <f t="shared" si="23"/>
        <v>8.2381189555241919E-3</v>
      </c>
      <c r="Y33" s="39">
        <f t="shared" si="24"/>
        <v>7.9033922043226998E-3</v>
      </c>
      <c r="Z33" s="39">
        <f t="shared" si="25"/>
        <v>7.8980880667416046E-3</v>
      </c>
    </row>
    <row r="34" spans="1:26" ht="20.100000000000001" customHeight="1" x14ac:dyDescent="0.25">
      <c r="A34" s="17" t="s">
        <v>18</v>
      </c>
      <c r="B34" s="2">
        <v>4942.9112500000001</v>
      </c>
      <c r="C34" s="2">
        <v>5431.5912500000004</v>
      </c>
      <c r="D34" s="2">
        <v>4781.5950000000003</v>
      </c>
      <c r="E34" s="2">
        <v>5721.82125</v>
      </c>
      <c r="F34" s="2">
        <v>5808.5037499999999</v>
      </c>
      <c r="G34" s="2">
        <v>5098.6499999999996</v>
      </c>
      <c r="H34" s="2">
        <v>6426.7875000000004</v>
      </c>
      <c r="I34" s="2">
        <v>6474.8924999999999</v>
      </c>
      <c r="J34" s="2">
        <v>6647.48</v>
      </c>
      <c r="K34" s="2">
        <v>9245.5949999999993</v>
      </c>
      <c r="L34" s="2">
        <v>10274.18375</v>
      </c>
      <c r="M34" s="2"/>
      <c r="N34" s="12">
        <f t="shared" si="14"/>
        <v>0.10011391415887426</v>
      </c>
      <c r="P34" s="39">
        <f t="shared" si="15"/>
        <v>3.4392604054569033E-3</v>
      </c>
      <c r="Q34" s="39">
        <f t="shared" si="16"/>
        <v>3.5387387986680796E-3</v>
      </c>
      <c r="R34" s="39">
        <f t="shared" si="17"/>
        <v>2.9473204342640919E-3</v>
      </c>
      <c r="S34" s="39">
        <f t="shared" si="18"/>
        <v>3.5464166600664261E-3</v>
      </c>
      <c r="T34" s="39">
        <f t="shared" si="19"/>
        <v>3.5396040240124682E-3</v>
      </c>
      <c r="U34" s="39">
        <f t="shared" si="20"/>
        <v>3.0808795676431082E-3</v>
      </c>
      <c r="V34" s="39">
        <f t="shared" si="21"/>
        <v>3.5078960687321245E-3</v>
      </c>
      <c r="W34" s="39">
        <f t="shared" si="22"/>
        <v>3.4107020178395556E-3</v>
      </c>
      <c r="X34" s="39">
        <f t="shared" si="23"/>
        <v>3.6187575906506406E-3</v>
      </c>
      <c r="Y34" s="39">
        <f t="shared" si="24"/>
        <v>4.869263437030362E-3</v>
      </c>
      <c r="Z34" s="39">
        <f t="shared" si="25"/>
        <v>5.2641924561973689E-3</v>
      </c>
    </row>
    <row r="35" spans="1:26" ht="20.100000000000001" customHeight="1" x14ac:dyDescent="0.25">
      <c r="A35" s="17" t="s">
        <v>6</v>
      </c>
      <c r="B35" s="2">
        <v>9594.0985999999994</v>
      </c>
      <c r="C35" s="2">
        <v>8784.5043999999998</v>
      </c>
      <c r="D35" s="2">
        <v>11323.349499999998</v>
      </c>
      <c r="E35" s="2">
        <v>10760.371800000001</v>
      </c>
      <c r="F35" s="2">
        <v>9251.5370000000003</v>
      </c>
      <c r="G35" s="2">
        <v>11518.455800000003</v>
      </c>
      <c r="H35" s="2">
        <v>14294.71775</v>
      </c>
      <c r="I35" s="2">
        <v>13577.339500000004</v>
      </c>
      <c r="J35" s="2">
        <v>13731.445600000001</v>
      </c>
      <c r="K35" s="2">
        <v>12695.091100000001</v>
      </c>
      <c r="L35" s="2">
        <v>9677.9905499999986</v>
      </c>
      <c r="M35" s="2"/>
      <c r="N35" s="12">
        <f t="shared" si="14"/>
        <v>-0.31174865633651638</v>
      </c>
      <c r="P35" s="39">
        <f t="shared" si="15"/>
        <v>6.6755403389104967E-3</v>
      </c>
      <c r="Q35" s="39">
        <f t="shared" si="16"/>
        <v>5.7231969632012452E-3</v>
      </c>
      <c r="R35" s="39">
        <f t="shared" si="17"/>
        <v>6.9795830398986288E-3</v>
      </c>
      <c r="S35" s="39">
        <f t="shared" si="18"/>
        <v>6.6693383369899857E-3</v>
      </c>
      <c r="T35" s="39">
        <f t="shared" si="19"/>
        <v>5.6377303007681175E-3</v>
      </c>
      <c r="U35" s="39">
        <f t="shared" si="20"/>
        <v>6.9600727888794612E-3</v>
      </c>
      <c r="V35" s="39">
        <f t="shared" si="21"/>
        <v>7.802402708796629E-3</v>
      </c>
      <c r="W35" s="39">
        <f t="shared" si="22"/>
        <v>7.1519734465927765E-3</v>
      </c>
      <c r="X35" s="39">
        <f t="shared" si="23"/>
        <v>7.4751293716726263E-3</v>
      </c>
      <c r="Y35" s="39">
        <f t="shared" si="24"/>
        <v>6.6859669846018096E-3</v>
      </c>
      <c r="Z35" s="39">
        <f t="shared" si="25"/>
        <v>4.9587204282247159E-3</v>
      </c>
    </row>
    <row r="36" spans="1:26" ht="20.100000000000001" customHeight="1" x14ac:dyDescent="0.25">
      <c r="A36" s="17" t="s">
        <v>17</v>
      </c>
      <c r="B36" s="2">
        <v>481.77</v>
      </c>
      <c r="C36" s="2">
        <v>471.54750000000001</v>
      </c>
      <c r="D36" s="2">
        <v>334.21500000000003</v>
      </c>
      <c r="E36" s="2">
        <v>253.55250000000001</v>
      </c>
      <c r="F36" s="2">
        <v>213.01499999999999</v>
      </c>
      <c r="G36" s="2">
        <v>199.33500000000001</v>
      </c>
      <c r="H36" s="2">
        <v>166.38</v>
      </c>
      <c r="I36" s="2">
        <v>356.01</v>
      </c>
      <c r="J36" s="2">
        <v>502.74</v>
      </c>
      <c r="K36" s="2">
        <v>230.85750000000002</v>
      </c>
      <c r="L36" s="2">
        <v>150.24</v>
      </c>
      <c r="M36" s="2"/>
      <c r="N36" s="12">
        <f t="shared" si="14"/>
        <v>-0.53659145367412142</v>
      </c>
      <c r="P36" s="39">
        <f t="shared" si="15"/>
        <v>3.3521388544796799E-4</v>
      </c>
      <c r="Q36" s="39">
        <f t="shared" si="16"/>
        <v>3.0721815336618639E-4</v>
      </c>
      <c r="R36" s="39">
        <f t="shared" si="17"/>
        <v>2.0600630102247757E-4</v>
      </c>
      <c r="S36" s="39">
        <f t="shared" si="18"/>
        <v>1.5715325084674614E-4</v>
      </c>
      <c r="T36" s="39">
        <f t="shared" si="19"/>
        <v>1.2980774113729648E-4</v>
      </c>
      <c r="U36" s="39">
        <f t="shared" si="20"/>
        <v>1.2044896759262531E-4</v>
      </c>
      <c r="V36" s="39">
        <f t="shared" si="21"/>
        <v>9.0814228401927215E-5</v>
      </c>
      <c r="W36" s="39">
        <f t="shared" si="22"/>
        <v>1.8753114825783752E-4</v>
      </c>
      <c r="X36" s="39">
        <f t="shared" si="23"/>
        <v>2.7368178484534037E-4</v>
      </c>
      <c r="Y36" s="39">
        <f t="shared" si="24"/>
        <v>1.2158287096874099E-4</v>
      </c>
      <c r="Z36" s="39">
        <f t="shared" si="25"/>
        <v>7.6978599357743904E-5</v>
      </c>
    </row>
    <row r="37" spans="1:26" s="8" customFormat="1" ht="26.25" customHeight="1" thickBot="1" x14ac:dyDescent="0.3">
      <c r="A37" s="6" t="s">
        <v>1</v>
      </c>
      <c r="B37" s="7">
        <f>SUM(B25:B36)</f>
        <v>1437201.80134</v>
      </c>
      <c r="C37" s="7">
        <f t="shared" ref="C37:L37" si="26">SUM(C25:C36)</f>
        <v>1534894.6500500003</v>
      </c>
      <c r="D37" s="7">
        <f t="shared" si="26"/>
        <v>1622353.2889100004</v>
      </c>
      <c r="E37" s="7">
        <f t="shared" si="26"/>
        <v>1613409.1953800002</v>
      </c>
      <c r="F37" s="7">
        <f t="shared" si="26"/>
        <v>1641003.8271499998</v>
      </c>
      <c r="G37" s="7">
        <f t="shared" si="26"/>
        <v>1654933.2383999997</v>
      </c>
      <c r="H37" s="7">
        <f t="shared" si="26"/>
        <v>1832091.7650000004</v>
      </c>
      <c r="I37" s="7">
        <f t="shared" si="26"/>
        <v>1898404.6293500003</v>
      </c>
      <c r="J37" s="7">
        <f t="shared" si="26"/>
        <v>1836950.8964000002</v>
      </c>
      <c r="K37" s="7">
        <f t="shared" si="26"/>
        <v>1898766.6450099996</v>
      </c>
      <c r="L37" s="7">
        <f t="shared" si="26"/>
        <v>1951711.2711000002</v>
      </c>
      <c r="M37" s="16"/>
      <c r="N37" s="13">
        <f t="shared" si="14"/>
        <v>2.7127284078326094E-2</v>
      </c>
      <c r="P37" s="9">
        <f>SUM(P25:P36)</f>
        <v>1</v>
      </c>
      <c r="Q37" s="9">
        <f t="shared" ref="Q37:Z37" si="27">SUM(Q25:Q36)</f>
        <v>0.99999999999999989</v>
      </c>
      <c r="R37" s="9">
        <f t="shared" si="27"/>
        <v>0.99999999999999989</v>
      </c>
      <c r="S37" s="9">
        <f t="shared" si="27"/>
        <v>1</v>
      </c>
      <c r="T37" s="9">
        <f t="shared" si="27"/>
        <v>1</v>
      </c>
      <c r="U37" s="9">
        <f t="shared" si="27"/>
        <v>1.0000000000000002</v>
      </c>
      <c r="V37" s="9">
        <f t="shared" si="27"/>
        <v>0.99999999999999978</v>
      </c>
      <c r="W37" s="9">
        <f t="shared" si="27"/>
        <v>0.99999999999999989</v>
      </c>
      <c r="X37" s="9">
        <f t="shared" si="27"/>
        <v>0.99999999999999989</v>
      </c>
      <c r="Y37" s="9">
        <f t="shared" si="27"/>
        <v>1</v>
      </c>
      <c r="Z37" s="9">
        <f t="shared" si="27"/>
        <v>0.99999999999999989</v>
      </c>
    </row>
    <row r="40" spans="1:26" ht="18.75" x14ac:dyDescent="0.3">
      <c r="C40" s="18" t="s">
        <v>23</v>
      </c>
    </row>
    <row r="41" spans="1:26" ht="15.75" thickBot="1" x14ac:dyDescent="0.3"/>
    <row r="42" spans="1:26" ht="19.5" customHeight="1" x14ac:dyDescent="0.25">
      <c r="A42" s="36" t="s">
        <v>0</v>
      </c>
      <c r="B42" s="38" t="s">
        <v>10</v>
      </c>
      <c r="C42" s="38"/>
      <c r="D42" s="38"/>
      <c r="E42" s="38"/>
      <c r="F42" s="38"/>
      <c r="G42" s="38"/>
      <c r="H42" s="38"/>
      <c r="I42" s="38"/>
      <c r="J42" s="38"/>
      <c r="K42" s="38"/>
      <c r="L42" s="10"/>
      <c r="M42" s="14"/>
      <c r="N42" s="11" t="s">
        <v>12</v>
      </c>
      <c r="P42" s="35" t="s">
        <v>11</v>
      </c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spans="1:26" x14ac:dyDescent="0.25">
      <c r="A43" s="37"/>
      <c r="B43" s="5">
        <v>2015</v>
      </c>
      <c r="C43" s="5">
        <v>2016</v>
      </c>
      <c r="D43" s="5">
        <v>2017</v>
      </c>
      <c r="E43" s="5">
        <v>2018</v>
      </c>
      <c r="F43" s="5">
        <v>2019</v>
      </c>
      <c r="G43" s="5">
        <v>2020</v>
      </c>
      <c r="H43" s="5">
        <v>2021</v>
      </c>
      <c r="I43" s="5">
        <v>2022</v>
      </c>
      <c r="J43" s="5">
        <v>2023</v>
      </c>
      <c r="K43" s="5">
        <v>2024</v>
      </c>
      <c r="L43" s="5">
        <v>2025</v>
      </c>
      <c r="M43" s="15"/>
      <c r="N43" s="3" t="s">
        <v>26</v>
      </c>
      <c r="P43" s="5">
        <v>2015</v>
      </c>
      <c r="Q43" s="5">
        <v>2016</v>
      </c>
      <c r="R43" s="5">
        <v>2017</v>
      </c>
      <c r="S43" s="5">
        <v>2018</v>
      </c>
      <c r="T43" s="5">
        <v>2019</v>
      </c>
      <c r="U43" s="5">
        <v>2020</v>
      </c>
      <c r="V43" s="5">
        <v>2021</v>
      </c>
      <c r="W43" s="5">
        <v>2022</v>
      </c>
      <c r="X43" s="5">
        <v>2023</v>
      </c>
      <c r="Y43" s="5">
        <v>2024</v>
      </c>
      <c r="Z43" s="5">
        <v>2025</v>
      </c>
    </row>
    <row r="44" spans="1:26" ht="20.100000000000001" customHeight="1" x14ac:dyDescent="0.25">
      <c r="A44" s="1" t="s">
        <v>4</v>
      </c>
      <c r="B44" s="2">
        <v>780821.65125</v>
      </c>
      <c r="C44" s="2">
        <v>768611.59750000003</v>
      </c>
      <c r="D44" s="2">
        <v>766652.07374999998</v>
      </c>
      <c r="E44" s="2">
        <v>691812.39549999998</v>
      </c>
      <c r="F44" s="2">
        <v>718431.11625000008</v>
      </c>
      <c r="G44" s="2">
        <v>655372.9425</v>
      </c>
      <c r="H44" s="2">
        <v>653972.93374999997</v>
      </c>
      <c r="I44" s="2">
        <v>704847.93624999991</v>
      </c>
      <c r="J44" s="2">
        <v>684046.14749999996</v>
      </c>
      <c r="K44" s="2">
        <v>731974.29249999998</v>
      </c>
      <c r="L44" s="2">
        <v>641665.99</v>
      </c>
      <c r="M44" s="2"/>
      <c r="N44" s="12">
        <f>(L44-K44)/K44</f>
        <v>-0.12337633087025388</v>
      </c>
      <c r="O44" s="12"/>
      <c r="P44" s="39">
        <f>B44/$B$56</f>
        <v>0.52496196265921635</v>
      </c>
      <c r="Q44" s="39">
        <f>C44/$C$56</f>
        <v>0.51497547318913883</v>
      </c>
      <c r="R44" s="39">
        <f>D44/$D$56</f>
        <v>0.47730496896807079</v>
      </c>
      <c r="S44" s="39">
        <f>E44/$E$56</f>
        <v>0.42249524337443645</v>
      </c>
      <c r="T44" s="39">
        <f>F44/$F$56</f>
        <v>0.38276883420063151</v>
      </c>
      <c r="U44" s="39">
        <f>G44/$G$56</f>
        <v>0.33774411426136186</v>
      </c>
      <c r="V44" s="39">
        <f>H44/$H$56</f>
        <v>0.33721327107705862</v>
      </c>
      <c r="W44" s="39">
        <f>I44/$I$56</f>
        <v>0.35414408848663109</v>
      </c>
      <c r="X44" s="39">
        <f>J44/$J$56</f>
        <v>0.34785719415608657</v>
      </c>
      <c r="Y44" s="39">
        <f>K44/$K$56</f>
        <v>0.36691751174089615</v>
      </c>
      <c r="Z44" s="39">
        <f>L44/$L$56</f>
        <v>0.34794016632972885</v>
      </c>
    </row>
    <row r="45" spans="1:26" ht="20.100000000000001" customHeight="1" x14ac:dyDescent="0.25">
      <c r="A45" s="1" t="s">
        <v>6</v>
      </c>
      <c r="B45" s="2">
        <v>229184.05124999999</v>
      </c>
      <c r="C45" s="2">
        <v>260771.465</v>
      </c>
      <c r="D45" s="2">
        <v>292624.36249999999</v>
      </c>
      <c r="E45" s="2">
        <v>347056.02124999999</v>
      </c>
      <c r="F45" s="2">
        <v>408420.59049999993</v>
      </c>
      <c r="G45" s="2">
        <v>477823.51</v>
      </c>
      <c r="H45" s="2">
        <v>452398.35125000001</v>
      </c>
      <c r="I45" s="2">
        <v>493223.76629999996</v>
      </c>
      <c r="J45" s="2">
        <v>477256.77723999997</v>
      </c>
      <c r="K45" s="2">
        <v>504819.96124999999</v>
      </c>
      <c r="L45" s="2">
        <v>455125.31777000002</v>
      </c>
      <c r="M45" s="2"/>
      <c r="N45" s="12">
        <f t="shared" ref="N45:N56" si="28">(L45-K45)/K45</f>
        <v>-9.8440329809759419E-2</v>
      </c>
      <c r="O45" s="12"/>
      <c r="P45" s="39">
        <f t="shared" ref="P45:P55" si="29">B45/$B$56</f>
        <v>0.15408500668723024</v>
      </c>
      <c r="Q45" s="39">
        <f t="shared" ref="Q45:Q55" si="30">C45/$C$56</f>
        <v>0.17471881639490869</v>
      </c>
      <c r="R45" s="39">
        <f t="shared" ref="R45:R55" si="31">D45/$D$56</f>
        <v>0.18218311414613061</v>
      </c>
      <c r="S45" s="39">
        <f t="shared" ref="S45:S55" si="32">E45/$E$56</f>
        <v>0.21194982789605471</v>
      </c>
      <c r="T45" s="39">
        <f t="shared" ref="T45:T55" si="33">F45/$F$56</f>
        <v>0.21760008684648682</v>
      </c>
      <c r="U45" s="39">
        <f t="shared" ref="U45:U55" si="34">G45/$G$56</f>
        <v>0.2462446458997733</v>
      </c>
      <c r="V45" s="39">
        <f t="shared" ref="V45:V55" si="35">H45/$H$56</f>
        <v>0.23327376406865041</v>
      </c>
      <c r="W45" s="39">
        <f t="shared" ref="W45:W55" si="36">I45/$I$56</f>
        <v>0.2478155530476048</v>
      </c>
      <c r="X45" s="39">
        <f t="shared" ref="X45:X55" si="37">J45/$J$56</f>
        <v>0.2426988354944033</v>
      </c>
      <c r="Y45" s="39">
        <f t="shared" ref="Y45:Y55" si="38">K45/$K$56</f>
        <v>0.25305162484102622</v>
      </c>
      <c r="Z45" s="39">
        <f t="shared" ref="Z45:Z55" si="39">L45/$L$56</f>
        <v>0.24678942196354292</v>
      </c>
    </row>
    <row r="46" spans="1:26" ht="20.100000000000001" customHeight="1" x14ac:dyDescent="0.25">
      <c r="A46" s="1" t="s">
        <v>27</v>
      </c>
      <c r="B46" s="2">
        <v>251436.73749999999</v>
      </c>
      <c r="C46" s="2">
        <v>247536.3075</v>
      </c>
      <c r="D46" s="2">
        <v>289605.16625000001</v>
      </c>
      <c r="E46" s="2">
        <v>308659.65250000003</v>
      </c>
      <c r="F46" s="2">
        <v>349826.21875</v>
      </c>
      <c r="G46" s="2">
        <v>360153.51750000002</v>
      </c>
      <c r="H46" s="2">
        <v>386314.15125</v>
      </c>
      <c r="I46" s="2">
        <v>386304.06375000003</v>
      </c>
      <c r="J46" s="2">
        <v>390098.18374999997</v>
      </c>
      <c r="K46" s="2">
        <v>378070.20374999999</v>
      </c>
      <c r="L46" s="2">
        <v>368207.72374999995</v>
      </c>
      <c r="M46" s="2"/>
      <c r="N46" s="12">
        <f t="shared" si="28"/>
        <v>-2.6086372060469577E-2</v>
      </c>
      <c r="O46" s="12"/>
      <c r="P46" s="39">
        <f t="shared" si="29"/>
        <v>0.16904593128446524</v>
      </c>
      <c r="Q46" s="39">
        <f t="shared" si="30"/>
        <v>0.16585116266906794</v>
      </c>
      <c r="R46" s="39">
        <f t="shared" si="31"/>
        <v>0.18030341222950255</v>
      </c>
      <c r="S46" s="39">
        <f t="shared" si="32"/>
        <v>0.18850086504825642</v>
      </c>
      <c r="T46" s="39">
        <f t="shared" si="33"/>
        <v>0.18638192430011216</v>
      </c>
      <c r="U46" s="39">
        <f t="shared" si="34"/>
        <v>0.18560383390583965</v>
      </c>
      <c r="V46" s="39">
        <f t="shared" si="35"/>
        <v>0.19919824182841434</v>
      </c>
      <c r="W46" s="39">
        <f t="shared" si="36"/>
        <v>0.19409477349579909</v>
      </c>
      <c r="X46" s="39">
        <f t="shared" si="37"/>
        <v>0.19837617701759</v>
      </c>
      <c r="Y46" s="39">
        <f t="shared" si="38"/>
        <v>0.18951564261845114</v>
      </c>
      <c r="Z46" s="39">
        <f t="shared" si="39"/>
        <v>0.19965879233441347</v>
      </c>
    </row>
    <row r="47" spans="1:26" ht="20.100000000000001" customHeight="1" x14ac:dyDescent="0.25">
      <c r="A47" s="1" t="s">
        <v>7</v>
      </c>
      <c r="B47" s="2">
        <v>102666.2375</v>
      </c>
      <c r="C47" s="2">
        <v>104369.18375</v>
      </c>
      <c r="D47" s="2">
        <v>116674.4975</v>
      </c>
      <c r="E47" s="2">
        <v>120441.25747999999</v>
      </c>
      <c r="F47" s="2">
        <v>226516.64740000002</v>
      </c>
      <c r="G47" s="2">
        <v>299766.79700000002</v>
      </c>
      <c r="H47" s="2">
        <v>313214.24199999997</v>
      </c>
      <c r="I47" s="2">
        <v>269671.19179999997</v>
      </c>
      <c r="J47" s="2">
        <v>294093.3653</v>
      </c>
      <c r="K47" s="2">
        <v>254145.40850000002</v>
      </c>
      <c r="L47" s="2">
        <v>238162.08489999996</v>
      </c>
      <c r="M47" s="2"/>
      <c r="N47" s="12">
        <f t="shared" si="28"/>
        <v>-6.2890467682795298E-2</v>
      </c>
      <c r="O47" s="12"/>
      <c r="P47" s="39">
        <f t="shared" si="29"/>
        <v>6.9024558233697214E-2</v>
      </c>
      <c r="Q47" s="39">
        <f t="shared" si="30"/>
        <v>6.9928127500080331E-2</v>
      </c>
      <c r="R47" s="39">
        <f t="shared" si="31"/>
        <v>7.2639622738127047E-2</v>
      </c>
      <c r="S47" s="39">
        <f t="shared" si="32"/>
        <v>7.3554418397719729E-2</v>
      </c>
      <c r="T47" s="39">
        <f t="shared" si="33"/>
        <v>0.12068451809952281</v>
      </c>
      <c r="U47" s="39">
        <f t="shared" si="34"/>
        <v>0.1544837523372892</v>
      </c>
      <c r="V47" s="39">
        <f t="shared" si="35"/>
        <v>0.16150515356514392</v>
      </c>
      <c r="W47" s="39">
        <f t="shared" si="36"/>
        <v>0.13549370509505335</v>
      </c>
      <c r="X47" s="39">
        <f t="shared" si="37"/>
        <v>0.14955495802010785</v>
      </c>
      <c r="Y47" s="39">
        <f t="shared" si="38"/>
        <v>0.12739573214887681</v>
      </c>
      <c r="Z47" s="39">
        <f t="shared" si="39"/>
        <v>0.12914219660222445</v>
      </c>
    </row>
    <row r="48" spans="1:26" ht="20.100000000000001" customHeight="1" x14ac:dyDescent="0.25">
      <c r="A48" s="1" t="s">
        <v>5</v>
      </c>
      <c r="B48" s="2">
        <v>53848.482499999998</v>
      </c>
      <c r="C48" s="2">
        <v>49173.168750000004</v>
      </c>
      <c r="D48" s="2">
        <v>50546.283750000002</v>
      </c>
      <c r="E48" s="2">
        <v>54829.585000000006</v>
      </c>
      <c r="F48" s="2">
        <v>53576.83625</v>
      </c>
      <c r="G48" s="2">
        <v>55345.28875</v>
      </c>
      <c r="H48" s="2">
        <v>58859.083749999998</v>
      </c>
      <c r="I48" s="2">
        <v>55721.722500000011</v>
      </c>
      <c r="J48" s="2">
        <v>61997.144999999997</v>
      </c>
      <c r="K48" s="2">
        <v>63860.222499999996</v>
      </c>
      <c r="L48" s="2">
        <v>64772.452499999992</v>
      </c>
      <c r="M48" s="2"/>
      <c r="N48" s="12">
        <f t="shared" si="28"/>
        <v>1.4284792070682121E-2</v>
      </c>
      <c r="O48" s="12"/>
      <c r="P48" s="39">
        <f t="shared" si="29"/>
        <v>3.620340831246957E-2</v>
      </c>
      <c r="Q48" s="39">
        <f t="shared" si="30"/>
        <v>3.2946387912447063E-2</v>
      </c>
      <c r="R48" s="39">
        <f t="shared" si="31"/>
        <v>3.1469284728775644E-2</v>
      </c>
      <c r="S48" s="39">
        <f t="shared" si="32"/>
        <v>3.348485660184207E-2</v>
      </c>
      <c r="T48" s="39">
        <f t="shared" si="33"/>
        <v>2.8544898303700987E-2</v>
      </c>
      <c r="U48" s="39">
        <f t="shared" si="34"/>
        <v>2.8521997652364271E-2</v>
      </c>
      <c r="V48" s="39">
        <f t="shared" si="35"/>
        <v>3.0349978018392336E-2</v>
      </c>
      <c r="W48" s="39">
        <f t="shared" si="36"/>
        <v>2.7996845289291302E-2</v>
      </c>
      <c r="X48" s="39">
        <f t="shared" si="37"/>
        <v>3.1527336253857126E-2</v>
      </c>
      <c r="Y48" s="39">
        <f t="shared" si="38"/>
        <v>3.2011279875542885E-2</v>
      </c>
      <c r="Z48" s="39">
        <f t="shared" si="39"/>
        <v>3.5122537656132373E-2</v>
      </c>
    </row>
    <row r="49" spans="1:26" ht="20.100000000000001" customHeight="1" x14ac:dyDescent="0.25">
      <c r="A49" s="1" t="s">
        <v>13</v>
      </c>
      <c r="B49" s="2">
        <v>26425.157500000001</v>
      </c>
      <c r="C49" s="2">
        <v>17502.494999999999</v>
      </c>
      <c r="D49" s="2">
        <v>41144.699999999997</v>
      </c>
      <c r="E49" s="2">
        <v>53185.326249999998</v>
      </c>
      <c r="F49" s="2">
        <v>44037.165000000001</v>
      </c>
      <c r="G49" s="2">
        <v>36046.68</v>
      </c>
      <c r="H49" s="2">
        <v>27024.46</v>
      </c>
      <c r="I49" s="2">
        <v>22681.05</v>
      </c>
      <c r="J49" s="2">
        <v>17437.29</v>
      </c>
      <c r="K49" s="2">
        <v>17408.322499999998</v>
      </c>
      <c r="L49" s="2">
        <v>20355.802500000002</v>
      </c>
      <c r="M49" s="2"/>
      <c r="N49" s="12">
        <f t="shared" si="28"/>
        <v>0.16931441843405667</v>
      </c>
      <c r="O49" s="12"/>
      <c r="P49" s="39">
        <f t="shared" si="29"/>
        <v>1.7766160201335621E-2</v>
      </c>
      <c r="Q49" s="39">
        <f t="shared" si="30"/>
        <v>1.1726801513186296E-2</v>
      </c>
      <c r="R49" s="39">
        <f t="shared" si="31"/>
        <v>2.5616013350933144E-2</v>
      </c>
      <c r="S49" s="39">
        <f t="shared" si="32"/>
        <v>3.248069491686717E-2</v>
      </c>
      <c r="T49" s="39">
        <f t="shared" si="33"/>
        <v>2.3462311037604437E-2</v>
      </c>
      <c r="U49" s="39">
        <f t="shared" si="34"/>
        <v>1.8576528292763243E-2</v>
      </c>
      <c r="V49" s="39">
        <f t="shared" si="35"/>
        <v>1.3934837491569395E-2</v>
      </c>
      <c r="W49" s="39">
        <f t="shared" si="36"/>
        <v>1.1395876138765816E-2</v>
      </c>
      <c r="X49" s="39">
        <f t="shared" si="37"/>
        <v>8.8673648631081379E-3</v>
      </c>
      <c r="Y49" s="39">
        <f t="shared" si="38"/>
        <v>8.7262878501748152E-3</v>
      </c>
      <c r="Z49" s="39">
        <f t="shared" si="39"/>
        <v>1.1037831859570914E-2</v>
      </c>
    </row>
    <row r="50" spans="1:26" ht="20.100000000000001" customHeight="1" x14ac:dyDescent="0.25">
      <c r="A50" s="1" t="s">
        <v>8</v>
      </c>
      <c r="B50" s="2">
        <v>21985.157500000001</v>
      </c>
      <c r="C50" s="2">
        <v>20144.095000000001</v>
      </c>
      <c r="D50" s="2">
        <v>24329.816000000003</v>
      </c>
      <c r="E50" s="2">
        <v>29214.955000000002</v>
      </c>
      <c r="F50" s="2">
        <v>36763.75</v>
      </c>
      <c r="G50" s="2">
        <v>17855.05</v>
      </c>
      <c r="H50" s="2">
        <v>11858.571</v>
      </c>
      <c r="I50" s="2">
        <v>13622.73675</v>
      </c>
      <c r="J50" s="2">
        <v>10456.89875</v>
      </c>
      <c r="K50" s="2">
        <v>9286.3000000000011</v>
      </c>
      <c r="L50" s="2">
        <v>18761.535000000003</v>
      </c>
      <c r="M50" s="2"/>
      <c r="N50" s="12">
        <f t="shared" si="28"/>
        <v>1.0203455628183455</v>
      </c>
      <c r="O50" s="12"/>
      <c r="P50" s="39">
        <f t="shared" si="29"/>
        <v>1.4781059685135095E-2</v>
      </c>
      <c r="Q50" s="39">
        <f t="shared" si="30"/>
        <v>1.3496693113054369E-2</v>
      </c>
      <c r="R50" s="39">
        <f t="shared" si="31"/>
        <v>1.5147343193211931E-2</v>
      </c>
      <c r="S50" s="39">
        <f t="shared" si="32"/>
        <v>1.7841801625970159E-2</v>
      </c>
      <c r="T50" s="39">
        <f t="shared" si="33"/>
        <v>1.9587149568068927E-2</v>
      </c>
      <c r="U50" s="39">
        <f t="shared" si="34"/>
        <v>9.2015364936161199E-3</v>
      </c>
      <c r="V50" s="39">
        <f t="shared" si="35"/>
        <v>6.1147293883850994E-3</v>
      </c>
      <c r="W50" s="39">
        <f t="shared" si="36"/>
        <v>6.8446134845614815E-3</v>
      </c>
      <c r="X50" s="39">
        <f t="shared" si="37"/>
        <v>5.3176345953315799E-3</v>
      </c>
      <c r="Y50" s="39">
        <f t="shared" si="38"/>
        <v>4.6549532192477708E-3</v>
      </c>
      <c r="Z50" s="39">
        <f t="shared" si="39"/>
        <v>1.0173348299948126E-2</v>
      </c>
    </row>
    <row r="51" spans="1:26" ht="20.100000000000001" customHeight="1" x14ac:dyDescent="0.25">
      <c r="A51" s="1" t="s">
        <v>17</v>
      </c>
      <c r="B51" s="2">
        <v>5602.4125000000004</v>
      </c>
      <c r="C51" s="2">
        <v>7834.49</v>
      </c>
      <c r="D51" s="2">
        <v>7757.03</v>
      </c>
      <c r="E51" s="2">
        <v>10977.084999999999</v>
      </c>
      <c r="F51" s="2">
        <v>9867.8125</v>
      </c>
      <c r="G51" s="2">
        <v>7146.3</v>
      </c>
      <c r="H51" s="2">
        <v>8673.5849999999991</v>
      </c>
      <c r="I51" s="2">
        <v>12031.692499999999</v>
      </c>
      <c r="J51" s="2">
        <v>11604.352499999999</v>
      </c>
      <c r="K51" s="2">
        <v>11534.725</v>
      </c>
      <c r="L51" s="2">
        <v>12423.307500000001</v>
      </c>
      <c r="M51" s="2"/>
      <c r="N51" s="12">
        <f t="shared" si="28"/>
        <v>7.7035429973406427E-2</v>
      </c>
      <c r="O51" s="12"/>
      <c r="P51" s="39">
        <f t="shared" si="29"/>
        <v>3.766613613900511E-3</v>
      </c>
      <c r="Q51" s="39">
        <f t="shared" si="30"/>
        <v>5.2491664295314985E-3</v>
      </c>
      <c r="R51" s="39">
        <f t="shared" si="31"/>
        <v>4.8293992675505944E-3</v>
      </c>
      <c r="S51" s="39">
        <f t="shared" si="32"/>
        <v>6.7037917053581839E-3</v>
      </c>
      <c r="T51" s="39">
        <f t="shared" si="33"/>
        <v>5.2574157790530119E-3</v>
      </c>
      <c r="U51" s="39">
        <f t="shared" si="34"/>
        <v>3.6828202802192591E-3</v>
      </c>
      <c r="V51" s="39">
        <f t="shared" si="35"/>
        <v>4.4724296968122182E-3</v>
      </c>
      <c r="W51" s="39">
        <f t="shared" si="36"/>
        <v>6.0452085538243439E-3</v>
      </c>
      <c r="X51" s="39">
        <f t="shared" si="37"/>
        <v>5.9011479202112872E-3</v>
      </c>
      <c r="Y51" s="39">
        <f t="shared" si="38"/>
        <v>5.7820235477948952E-3</v>
      </c>
      <c r="Z51" s="39">
        <f t="shared" si="39"/>
        <v>6.7364762123599048E-3</v>
      </c>
    </row>
    <row r="52" spans="1:26" ht="20.100000000000001" customHeight="1" x14ac:dyDescent="0.25">
      <c r="A52" s="1" t="s">
        <v>9</v>
      </c>
      <c r="B52" s="2">
        <v>7629.5974999999999</v>
      </c>
      <c r="C52" s="2">
        <v>7906.7025000000003</v>
      </c>
      <c r="D52" s="2">
        <v>7864.3249999999998</v>
      </c>
      <c r="E52" s="2">
        <v>9951.1725000000006</v>
      </c>
      <c r="F52" s="2">
        <v>7928.8625000000002</v>
      </c>
      <c r="G52" s="2">
        <v>9567.5349999999999</v>
      </c>
      <c r="H52" s="2">
        <v>8484.5</v>
      </c>
      <c r="I52" s="2">
        <v>11445.8575</v>
      </c>
      <c r="J52" s="2">
        <v>8069.84</v>
      </c>
      <c r="K52" s="2">
        <v>9561.5899999999983</v>
      </c>
      <c r="L52" s="2">
        <v>11494.5774</v>
      </c>
      <c r="M52" s="2"/>
      <c r="N52" s="12">
        <f t="shared" si="28"/>
        <v>0.20216171159817584</v>
      </c>
      <c r="O52" s="12"/>
      <c r="P52" s="39">
        <f t="shared" si="29"/>
        <v>5.1295305035252764E-3</v>
      </c>
      <c r="Q52" s="39">
        <f t="shared" si="30"/>
        <v>5.2975493403262719E-3</v>
      </c>
      <c r="R52" s="39">
        <f t="shared" si="31"/>
        <v>4.8961993694467895E-3</v>
      </c>
      <c r="S52" s="39">
        <f t="shared" si="32"/>
        <v>6.0772589138271653E-3</v>
      </c>
      <c r="T52" s="39">
        <f t="shared" si="33"/>
        <v>4.2243736205406935E-3</v>
      </c>
      <c r="U52" s="39">
        <f t="shared" si="34"/>
        <v>4.9305951233096241E-3</v>
      </c>
      <c r="V52" s="39">
        <f t="shared" si="35"/>
        <v>4.3749302926763579E-3</v>
      </c>
      <c r="W52" s="39">
        <f t="shared" si="36"/>
        <v>5.7508613742293128E-3</v>
      </c>
      <c r="X52" s="39">
        <f t="shared" si="37"/>
        <v>4.103746377269896E-3</v>
      </c>
      <c r="Y52" s="39">
        <f t="shared" si="38"/>
        <v>4.7929481226782764E-3</v>
      </c>
      <c r="Z52" s="39">
        <f t="shared" si="39"/>
        <v>6.2328769714691317E-3</v>
      </c>
    </row>
    <row r="53" spans="1:26" ht="20.100000000000001" customHeight="1" x14ac:dyDescent="0.25">
      <c r="A53" s="1" t="s">
        <v>14</v>
      </c>
      <c r="B53" s="2"/>
      <c r="C53" s="2"/>
      <c r="D53" s="2"/>
      <c r="E53" s="2">
        <v>2368.105</v>
      </c>
      <c r="F53" s="2">
        <v>13105.282499999999</v>
      </c>
      <c r="G53" s="2">
        <v>15838.1525</v>
      </c>
      <c r="H53" s="2">
        <v>13239.39</v>
      </c>
      <c r="I53" s="2">
        <v>14501.747499999999</v>
      </c>
      <c r="J53" s="2">
        <v>6915.12</v>
      </c>
      <c r="K53" s="2">
        <v>9011.5725000000002</v>
      </c>
      <c r="L53" s="2">
        <v>8092.3525</v>
      </c>
      <c r="M53" s="2"/>
      <c r="N53" s="12">
        <f t="shared" si="28"/>
        <v>-0.10200439490444095</v>
      </c>
      <c r="O53" s="12"/>
      <c r="P53" s="39">
        <f t="shared" si="29"/>
        <v>0</v>
      </c>
      <c r="Q53" s="39">
        <f t="shared" si="30"/>
        <v>0</v>
      </c>
      <c r="R53" s="39">
        <f t="shared" si="31"/>
        <v>0</v>
      </c>
      <c r="S53" s="39">
        <f t="shared" si="32"/>
        <v>1.4462202539578808E-3</v>
      </c>
      <c r="T53" s="39">
        <f t="shared" si="33"/>
        <v>6.9822890336077321E-3</v>
      </c>
      <c r="U53" s="39">
        <f t="shared" si="34"/>
        <v>8.162135542617209E-3</v>
      </c>
      <c r="V53" s="39">
        <f t="shared" si="35"/>
        <v>6.8267320841011786E-3</v>
      </c>
      <c r="W53" s="39">
        <f t="shared" si="36"/>
        <v>7.2862640091907929E-3</v>
      </c>
      <c r="X53" s="39">
        <f t="shared" si="37"/>
        <v>3.5165379547037611E-3</v>
      </c>
      <c r="Y53" s="39">
        <f t="shared" si="38"/>
        <v>4.51724028077487E-3</v>
      </c>
      <c r="Z53" s="39">
        <f t="shared" si="39"/>
        <v>4.3880375752013865E-3</v>
      </c>
    </row>
    <row r="54" spans="1:26" ht="20.100000000000001" customHeight="1" x14ac:dyDescent="0.25">
      <c r="A54" s="1" t="s">
        <v>18</v>
      </c>
      <c r="B54" s="2">
        <v>4686.3649999999998</v>
      </c>
      <c r="C54" s="2">
        <v>5730.3424999999997</v>
      </c>
      <c r="D54" s="2">
        <v>6120.9949999999999</v>
      </c>
      <c r="E54" s="2">
        <v>5643.2375000000002</v>
      </c>
      <c r="F54" s="2">
        <v>6899.33</v>
      </c>
      <c r="G54" s="2">
        <v>4922.7075000000004</v>
      </c>
      <c r="H54" s="2">
        <v>4685.2924999999996</v>
      </c>
      <c r="I54" s="2">
        <v>4776.8450000000003</v>
      </c>
      <c r="J54" s="2">
        <v>4350.25</v>
      </c>
      <c r="K54" s="2">
        <v>5119.2825000000003</v>
      </c>
      <c r="L54" s="2">
        <v>5034.9849999999997</v>
      </c>
      <c r="M54" s="2"/>
      <c r="N54" s="12">
        <f t="shared" si="28"/>
        <v>-1.6466663052879107E-2</v>
      </c>
      <c r="O54" s="12"/>
      <c r="P54" s="39">
        <f t="shared" si="29"/>
        <v>3.1507366172531686E-3</v>
      </c>
      <c r="Q54" s="39">
        <f t="shared" si="30"/>
        <v>3.8393719923974119E-3</v>
      </c>
      <c r="R54" s="39">
        <f t="shared" si="31"/>
        <v>3.8108307908672327E-3</v>
      </c>
      <c r="S54" s="39">
        <f t="shared" si="32"/>
        <v>3.4463692996698357E-3</v>
      </c>
      <c r="T54" s="39">
        <f t="shared" si="33"/>
        <v>3.6758548469474684E-3</v>
      </c>
      <c r="U54" s="39">
        <f t="shared" si="34"/>
        <v>2.5368997963404068E-3</v>
      </c>
      <c r="V54" s="39">
        <f t="shared" si="35"/>
        <v>2.4159146783309972E-3</v>
      </c>
      <c r="W54" s="39">
        <f t="shared" si="36"/>
        <v>2.400079976636126E-3</v>
      </c>
      <c r="X54" s="39">
        <f t="shared" si="37"/>
        <v>2.212227587872667E-3</v>
      </c>
      <c r="Y54" s="39">
        <f t="shared" si="38"/>
        <v>2.5661480410512018E-3</v>
      </c>
      <c r="Z54" s="39">
        <f t="shared" si="39"/>
        <v>2.7301953752725617E-3</v>
      </c>
    </row>
    <row r="55" spans="1:26" ht="20.100000000000001" customHeight="1" x14ac:dyDescent="0.25">
      <c r="A55" s="1" t="s">
        <v>28</v>
      </c>
      <c r="B55" s="2">
        <v>3101.25</v>
      </c>
      <c r="C55" s="2">
        <v>2940.9375</v>
      </c>
      <c r="D55" s="2">
        <v>2890.875</v>
      </c>
      <c r="E55" s="2">
        <v>3305.43</v>
      </c>
      <c r="F55" s="2">
        <v>1558.5</v>
      </c>
      <c r="G55" s="2">
        <v>603.75</v>
      </c>
      <c r="H55" s="2">
        <v>620.625</v>
      </c>
      <c r="I55" s="2">
        <v>1457.15</v>
      </c>
      <c r="J55" s="2">
        <v>131.4375</v>
      </c>
      <c r="K55" s="2">
        <v>136.86750000000001</v>
      </c>
      <c r="L55" s="2">
        <v>88.74</v>
      </c>
      <c r="M55" s="2"/>
      <c r="N55" s="12">
        <f t="shared" si="28"/>
        <v>-0.35163570606608591</v>
      </c>
      <c r="O55" s="12"/>
      <c r="P55" s="39">
        <f t="shared" si="29"/>
        <v>2.0850322017718186E-3</v>
      </c>
      <c r="Q55" s="39">
        <f t="shared" si="30"/>
        <v>1.9704499458612227E-3</v>
      </c>
      <c r="R55" s="39">
        <f t="shared" si="31"/>
        <v>1.7998112173834991E-3</v>
      </c>
      <c r="S55" s="39">
        <f t="shared" si="32"/>
        <v>2.018651966040356E-3</v>
      </c>
      <c r="T55" s="39">
        <f t="shared" si="33"/>
        <v>8.303443637233803E-4</v>
      </c>
      <c r="U55" s="39">
        <f t="shared" si="34"/>
        <v>3.111404145057411E-4</v>
      </c>
      <c r="V55" s="39">
        <f t="shared" si="35"/>
        <v>3.2001781046523249E-4</v>
      </c>
      <c r="W55" s="39">
        <f t="shared" si="36"/>
        <v>7.3213104841277673E-4</v>
      </c>
      <c r="X55" s="39">
        <f t="shared" si="37"/>
        <v>6.6839759457735457E-5</v>
      </c>
      <c r="Y55" s="39">
        <f t="shared" si="38"/>
        <v>6.8607713484961097E-5</v>
      </c>
      <c r="Z55" s="39">
        <f t="shared" si="39"/>
        <v>4.8118820135846906E-5</v>
      </c>
    </row>
    <row r="56" spans="1:26" s="8" customFormat="1" ht="26.25" customHeight="1" thickBot="1" x14ac:dyDescent="0.3">
      <c r="A56" s="6" t="s">
        <v>20</v>
      </c>
      <c r="B56" s="7">
        <f>SUM(B44:B55)</f>
        <v>1487387.0999999999</v>
      </c>
      <c r="C56" s="7">
        <f t="shared" ref="C56:L56" si="40">SUM(C44:C55)</f>
        <v>1492520.7850000001</v>
      </c>
      <c r="D56" s="7">
        <f t="shared" si="40"/>
        <v>1606210.1247500002</v>
      </c>
      <c r="E56" s="7">
        <f t="shared" si="40"/>
        <v>1637444.2229799998</v>
      </c>
      <c r="F56" s="7">
        <f t="shared" si="40"/>
        <v>1876932.1116500001</v>
      </c>
      <c r="G56" s="7">
        <f t="shared" si="40"/>
        <v>1940442.2307500003</v>
      </c>
      <c r="H56" s="7">
        <f t="shared" si="40"/>
        <v>1939345.1854999997</v>
      </c>
      <c r="I56" s="7">
        <f t="shared" si="40"/>
        <v>1990285.7598499993</v>
      </c>
      <c r="J56" s="7">
        <f t="shared" si="40"/>
        <v>1966456.8075400002</v>
      </c>
      <c r="K56" s="7">
        <f t="shared" si="40"/>
        <v>1994928.7485</v>
      </c>
      <c r="L56" s="7">
        <f t="shared" si="40"/>
        <v>1844184.86882</v>
      </c>
      <c r="M56" s="16">
        <f t="shared" ref="M56" si="41">SUM(M44:M55)</f>
        <v>0</v>
      </c>
      <c r="N56" s="13">
        <f t="shared" si="28"/>
        <v>-7.5563540699558979E-2</v>
      </c>
      <c r="O56" s="12"/>
      <c r="P56" s="9">
        <f>SUM(P44:P55)</f>
        <v>1.0000000000000002</v>
      </c>
      <c r="Q56" s="9">
        <f t="shared" ref="Q56:Z56" si="42">SUM(Q44:Q55)</f>
        <v>1</v>
      </c>
      <c r="R56" s="9">
        <f t="shared" si="42"/>
        <v>0.99999999999999967</v>
      </c>
      <c r="S56" s="9">
        <f t="shared" si="42"/>
        <v>1.0000000000000002</v>
      </c>
      <c r="T56" s="9">
        <f t="shared" si="42"/>
        <v>1</v>
      </c>
      <c r="U56" s="9">
        <f t="shared" si="42"/>
        <v>0.99999999999999989</v>
      </c>
      <c r="V56" s="9">
        <f t="shared" si="42"/>
        <v>1.0000000000000002</v>
      </c>
      <c r="W56" s="9">
        <f t="shared" si="42"/>
        <v>1</v>
      </c>
      <c r="X56" s="9">
        <f t="shared" si="42"/>
        <v>1</v>
      </c>
      <c r="Y56" s="9">
        <f t="shared" si="42"/>
        <v>0.99999999999999989</v>
      </c>
      <c r="Z56" s="9">
        <f t="shared" si="42"/>
        <v>1</v>
      </c>
    </row>
    <row r="58" spans="1:26" x14ac:dyDescent="0.25">
      <c r="A58" t="s">
        <v>2</v>
      </c>
    </row>
    <row r="60" spans="1:26" x14ac:dyDescent="0.25">
      <c r="A60" t="s">
        <v>3</v>
      </c>
    </row>
  </sheetData>
  <sortState xmlns:xlrd2="http://schemas.microsoft.com/office/spreadsheetml/2017/richdata2" ref="A25:Q36">
    <sortCondition descending="1" ref="Q25:Q36"/>
  </sortState>
  <mergeCells count="9">
    <mergeCell ref="P4:Z4"/>
    <mergeCell ref="P23:Z23"/>
    <mergeCell ref="P42:Z42"/>
    <mergeCell ref="A4:A5"/>
    <mergeCell ref="B4:K4"/>
    <mergeCell ref="A42:A43"/>
    <mergeCell ref="B42:K42"/>
    <mergeCell ref="A23:A24"/>
    <mergeCell ref="B23:K23"/>
  </mergeCells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A9A57A4E-F82B-4AA7-B337-C1D845BBBC8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N6:N18</xm:sqref>
        </x14:conditionalFormatting>
        <x14:conditionalFormatting xmlns:xm="http://schemas.microsoft.com/office/excel/2006/main">
          <x14:cfRule type="iconSet" priority="2" id="{02F58312-44CD-40A1-9C6B-F8739C817A3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N25:N37</xm:sqref>
        </x14:conditionalFormatting>
        <x14:conditionalFormatting xmlns:xm="http://schemas.microsoft.com/office/excel/2006/main">
          <x14:cfRule type="iconSet" priority="1" id="{293A2CBB-A2E8-42B1-B3AB-76F83245E23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N44:O56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C9793-5944-4D13-9BA1-388238FE52CA}">
  <dimension ref="A1:AA45"/>
  <sheetViews>
    <sheetView showGridLines="0" topLeftCell="E32" zoomScaleNormal="100" workbookViewId="0">
      <selection activeCell="Z47" sqref="Z47"/>
    </sheetView>
  </sheetViews>
  <sheetFormatPr defaultRowHeight="15" x14ac:dyDescent="0.25"/>
  <cols>
    <col min="1" max="1" width="31.85546875" customWidth="1"/>
    <col min="2" max="3" width="10.5703125" bestFit="1" customWidth="1"/>
    <col min="4" max="8" width="9.5703125" bestFit="1" customWidth="1"/>
    <col min="9" max="10" width="9.5703125" customWidth="1"/>
    <col min="11" max="12" width="9.140625" customWidth="1"/>
    <col min="13" max="13" width="1.28515625" customWidth="1"/>
    <col min="14" max="14" width="11.42578125" customWidth="1"/>
    <col min="15" max="15" width="3.5703125" customWidth="1"/>
    <col min="16" max="22" width="9.28515625" bestFit="1" customWidth="1"/>
    <col min="23" max="24" width="9.28515625" customWidth="1"/>
    <col min="25" max="25" width="9.28515625" bestFit="1" customWidth="1"/>
    <col min="26" max="26" width="9.28515625" customWidth="1"/>
  </cols>
  <sheetData>
    <row r="1" spans="1:27" ht="60" customHeight="1" x14ac:dyDescent="0.3">
      <c r="C1" s="18" t="s">
        <v>19</v>
      </c>
    </row>
    <row r="4" spans="1:27" ht="15.75" thickBot="1" x14ac:dyDescent="0.3"/>
    <row r="5" spans="1:27" ht="18" customHeight="1" x14ac:dyDescent="0.25">
      <c r="A5" s="36" t="s">
        <v>0</v>
      </c>
      <c r="B5" s="38" t="s">
        <v>10</v>
      </c>
      <c r="C5" s="38"/>
      <c r="D5" s="38"/>
      <c r="E5" s="38"/>
      <c r="F5" s="38"/>
      <c r="G5" s="38"/>
      <c r="H5" s="38"/>
      <c r="I5" s="38"/>
      <c r="J5" s="38"/>
      <c r="K5" s="38"/>
      <c r="L5" s="10"/>
      <c r="N5" s="11" t="s">
        <v>12</v>
      </c>
      <c r="P5" s="35" t="s">
        <v>11</v>
      </c>
      <c r="Q5" s="35"/>
      <c r="R5" s="35"/>
      <c r="S5" s="35"/>
      <c r="T5" s="35"/>
      <c r="U5" s="35"/>
      <c r="V5" s="35"/>
      <c r="W5" s="35"/>
      <c r="X5" s="35"/>
      <c r="Y5" s="35"/>
      <c r="Z5" s="35"/>
    </row>
    <row r="6" spans="1:27" x14ac:dyDescent="0.25">
      <c r="A6" s="37"/>
      <c r="B6" s="5">
        <v>2015</v>
      </c>
      <c r="C6" s="5">
        <v>2016</v>
      </c>
      <c r="D6" s="5">
        <v>2017</v>
      </c>
      <c r="E6" s="5">
        <v>2018</v>
      </c>
      <c r="F6" s="5">
        <v>2019</v>
      </c>
      <c r="G6" s="5">
        <v>2020</v>
      </c>
      <c r="H6" s="5">
        <v>2021</v>
      </c>
      <c r="I6" s="5">
        <v>2022</v>
      </c>
      <c r="J6" s="5">
        <v>2023</v>
      </c>
      <c r="K6" s="5">
        <v>2024</v>
      </c>
      <c r="L6" s="5">
        <v>2025</v>
      </c>
      <c r="N6" s="3" t="s">
        <v>26</v>
      </c>
      <c r="P6" s="5">
        <v>2015</v>
      </c>
      <c r="Q6" s="5">
        <v>2016</v>
      </c>
      <c r="R6" s="5">
        <v>2017</v>
      </c>
      <c r="S6" s="5">
        <v>2018</v>
      </c>
      <c r="T6" s="5">
        <v>2019</v>
      </c>
      <c r="U6" s="5">
        <v>2020</v>
      </c>
      <c r="V6" s="5">
        <v>2021</v>
      </c>
      <c r="W6" s="5">
        <v>2022</v>
      </c>
      <c r="X6" s="5">
        <v>2023</v>
      </c>
      <c r="Y6" s="5">
        <v>2024</v>
      </c>
      <c r="Z6" s="5">
        <v>2025</v>
      </c>
    </row>
    <row r="7" spans="1:27" ht="20.100000000000001" customHeight="1" thickBot="1" x14ac:dyDescent="0.3">
      <c r="A7" s="24" t="s">
        <v>4</v>
      </c>
      <c r="B7" s="26">
        <v>1010095.0204999999</v>
      </c>
      <c r="C7" s="26">
        <v>1007626.84525</v>
      </c>
      <c r="D7" s="26">
        <v>986346.14799999993</v>
      </c>
      <c r="E7" s="26">
        <v>896430.73749999993</v>
      </c>
      <c r="F7" s="26">
        <v>916968.18050000002</v>
      </c>
      <c r="G7" s="26">
        <v>828584.92075000005</v>
      </c>
      <c r="H7" s="26">
        <v>855464.94524999987</v>
      </c>
      <c r="I7" s="26">
        <v>924604.17924999993</v>
      </c>
      <c r="J7" s="26">
        <v>886754.82550000004</v>
      </c>
      <c r="K7" s="26">
        <v>955392.42391000001</v>
      </c>
      <c r="L7" s="26">
        <v>913234.99624999997</v>
      </c>
      <c r="N7" s="32">
        <f>(L7-K7)/K7</f>
        <v>-4.4125771363633257E-2</v>
      </c>
      <c r="P7" s="29">
        <f t="shared" ref="P7:V7" si="0">B7/B43</f>
        <v>0.34538017293206252</v>
      </c>
      <c r="Q7" s="29">
        <f t="shared" si="0"/>
        <v>0.33283401861012119</v>
      </c>
      <c r="R7" s="29">
        <f t="shared" si="0"/>
        <v>0.30550620248832189</v>
      </c>
      <c r="S7" s="29">
        <f t="shared" si="0"/>
        <v>0.27575243240349911</v>
      </c>
      <c r="T7" s="29">
        <f t="shared" si="0"/>
        <v>0.26065516724923254</v>
      </c>
      <c r="U7" s="29">
        <f t="shared" si="0"/>
        <v>0.23045852313886145</v>
      </c>
      <c r="V7" s="29">
        <f t="shared" si="0"/>
        <v>0.22682732244445611</v>
      </c>
      <c r="W7" s="29">
        <f>I7/I43</f>
        <v>0.23776749669191682</v>
      </c>
      <c r="X7" s="29">
        <f t="shared" ref="X7:Y7" si="1">J7/J43</f>
        <v>0.23314745473681381</v>
      </c>
      <c r="Y7" s="29">
        <f t="shared" si="1"/>
        <v>0.24536907162857299</v>
      </c>
      <c r="Z7" s="29">
        <f>L7/L43</f>
        <v>0.24058482176207457</v>
      </c>
      <c r="AA7" s="4"/>
    </row>
    <row r="8" spans="1:27" ht="20.100000000000001" customHeight="1" x14ac:dyDescent="0.25">
      <c r="A8" s="19" t="s">
        <v>24</v>
      </c>
      <c r="B8" s="2">
        <v>229273.36924999993</v>
      </c>
      <c r="C8" s="2">
        <v>239015.24774999998</v>
      </c>
      <c r="D8" s="2">
        <v>219694.07424999998</v>
      </c>
      <c r="E8" s="2">
        <v>204618.34199999998</v>
      </c>
      <c r="F8" s="2">
        <v>198537.06424999997</v>
      </c>
      <c r="G8" s="2">
        <v>173211.97825000001</v>
      </c>
      <c r="H8" s="2">
        <v>201492.01149999996</v>
      </c>
      <c r="I8" s="2">
        <v>219756.24299999999</v>
      </c>
      <c r="J8" s="2">
        <v>202708.67800000001</v>
      </c>
      <c r="K8" s="2">
        <v>223418.13141</v>
      </c>
      <c r="L8" s="2">
        <v>271569.00624999998</v>
      </c>
      <c r="N8" s="33">
        <f t="shared" ref="N8:N45" si="2">(L8-K8)/K8</f>
        <v>0.21551910105110109</v>
      </c>
      <c r="P8" s="4">
        <f t="shared" ref="P8:V8" si="3">B8/B7</f>
        <v>0.22698198149369053</v>
      </c>
      <c r="Q8" s="4">
        <f t="shared" si="3"/>
        <v>0.23720611343051151</v>
      </c>
      <c r="R8" s="4">
        <f t="shared" si="3"/>
        <v>0.22273526864323495</v>
      </c>
      <c r="S8" s="4">
        <f t="shared" si="3"/>
        <v>0.22825895346989927</v>
      </c>
      <c r="T8" s="4">
        <f t="shared" si="3"/>
        <v>0.21651467136159799</v>
      </c>
      <c r="U8" s="4">
        <f t="shared" si="3"/>
        <v>0.20904553524002809</v>
      </c>
      <c r="V8" s="4">
        <f t="shared" si="3"/>
        <v>0.23553508839700757</v>
      </c>
      <c r="W8" s="4">
        <f>I8/I7</f>
        <v>0.23767602173100388</v>
      </c>
      <c r="X8" s="4">
        <f t="shared" ref="X8:Y8" si="4">J8/J7</f>
        <v>0.22859608109344312</v>
      </c>
      <c r="Y8" s="4">
        <f t="shared" si="4"/>
        <v>0.23384959501316546</v>
      </c>
      <c r="Z8" s="4">
        <f>L8/L7</f>
        <v>0.29737034538222779</v>
      </c>
      <c r="AA8" s="4"/>
    </row>
    <row r="9" spans="1:27" ht="20.100000000000001" customHeight="1" thickBot="1" x14ac:dyDescent="0.3">
      <c r="A9" s="19" t="s">
        <v>25</v>
      </c>
      <c r="B9" s="2">
        <v>780821.65125</v>
      </c>
      <c r="C9" s="2">
        <v>768611.59750000003</v>
      </c>
      <c r="D9" s="2">
        <v>766652.07374999998</v>
      </c>
      <c r="E9" s="2">
        <v>691812.39549999998</v>
      </c>
      <c r="F9" s="2">
        <v>718431.11625000008</v>
      </c>
      <c r="G9" s="2">
        <v>655372.9425</v>
      </c>
      <c r="H9" s="2">
        <v>653972.93374999997</v>
      </c>
      <c r="I9" s="2">
        <v>704847.93624999991</v>
      </c>
      <c r="J9" s="2">
        <v>684046.14749999996</v>
      </c>
      <c r="K9" s="2">
        <v>731974.29249999998</v>
      </c>
      <c r="L9" s="2">
        <v>641665.99</v>
      </c>
      <c r="N9" s="32">
        <f t="shared" si="2"/>
        <v>-0.12337633087025388</v>
      </c>
      <c r="P9" s="4">
        <f t="shared" ref="P9:V9" si="5">B9/B7</f>
        <v>0.77301801850630958</v>
      </c>
      <c r="Q9" s="4">
        <f t="shared" si="5"/>
        <v>0.76279388656948843</v>
      </c>
      <c r="R9" s="4">
        <f t="shared" si="5"/>
        <v>0.7772647313567651</v>
      </c>
      <c r="S9" s="4">
        <f t="shared" si="5"/>
        <v>0.77174104653010078</v>
      </c>
      <c r="T9" s="4">
        <f t="shared" si="5"/>
        <v>0.78348532863840203</v>
      </c>
      <c r="U9" s="4">
        <f t="shared" si="5"/>
        <v>0.79095446475997189</v>
      </c>
      <c r="V9" s="4">
        <f t="shared" si="5"/>
        <v>0.76446491160299246</v>
      </c>
      <c r="W9" s="4">
        <f>I9/I7</f>
        <v>0.76232397826899612</v>
      </c>
      <c r="X9" s="4">
        <f t="shared" ref="X9:Y9" si="6">J9/J7</f>
        <v>0.7714039189065568</v>
      </c>
      <c r="Y9" s="4">
        <f t="shared" si="6"/>
        <v>0.76615040498683451</v>
      </c>
      <c r="Z9" s="4">
        <f>L9/L7</f>
        <v>0.70262965461777227</v>
      </c>
      <c r="AA9" s="4"/>
    </row>
    <row r="10" spans="1:27" ht="20.100000000000001" customHeight="1" thickBot="1" x14ac:dyDescent="0.3">
      <c r="A10" s="21" t="s">
        <v>5</v>
      </c>
      <c r="B10" s="22">
        <v>619827.96125000005</v>
      </c>
      <c r="C10" s="22">
        <v>649512.30196999991</v>
      </c>
      <c r="D10" s="22">
        <v>669139.18900000001</v>
      </c>
      <c r="E10" s="22">
        <v>698891.09577999997</v>
      </c>
      <c r="F10" s="22">
        <v>730233.88650000002</v>
      </c>
      <c r="G10" s="22">
        <v>767495.55499999982</v>
      </c>
      <c r="H10" s="22">
        <v>850935.92524999997</v>
      </c>
      <c r="I10" s="22">
        <v>846353.92450000008</v>
      </c>
      <c r="J10" s="22">
        <v>851771.57350000006</v>
      </c>
      <c r="K10" s="22">
        <v>869298.31400000001</v>
      </c>
      <c r="L10" s="22">
        <v>891444.34775000007</v>
      </c>
      <c r="N10" s="32">
        <f t="shared" si="2"/>
        <v>2.5475758313733554E-2</v>
      </c>
      <c r="P10" s="30">
        <f t="shared" ref="P10:V10" si="7">B10/B43</f>
        <v>0.21193678228280385</v>
      </c>
      <c r="Q10" s="30">
        <f t="shared" si="7"/>
        <v>0.21454349953106869</v>
      </c>
      <c r="R10" s="30">
        <f t="shared" si="7"/>
        <v>0.20725601552965717</v>
      </c>
      <c r="S10" s="30">
        <f t="shared" si="7"/>
        <v>0.21498696060328015</v>
      </c>
      <c r="T10" s="30">
        <f t="shared" si="7"/>
        <v>0.20757452642787161</v>
      </c>
      <c r="U10" s="30">
        <f t="shared" si="7"/>
        <v>0.21346742825206158</v>
      </c>
      <c r="V10" s="30">
        <f t="shared" si="7"/>
        <v>0.22562644859731423</v>
      </c>
      <c r="W10" s="30">
        <f>I10/I43</f>
        <v>0.2176449755039809</v>
      </c>
      <c r="X10" s="30">
        <f t="shared" ref="X10:Y10" si="8">J10/J43</f>
        <v>0.2239495841104909</v>
      </c>
      <c r="Y10" s="30">
        <f t="shared" si="8"/>
        <v>0.22325791469177167</v>
      </c>
      <c r="Z10" s="30">
        <f>L10/L43</f>
        <v>0.2348442409619742</v>
      </c>
      <c r="AA10" s="4"/>
    </row>
    <row r="11" spans="1:27" ht="20.100000000000001" customHeight="1" x14ac:dyDescent="0.25">
      <c r="A11" s="19" t="s">
        <v>24</v>
      </c>
      <c r="B11" s="2">
        <v>565979.47875000001</v>
      </c>
      <c r="C11" s="2">
        <v>600339.13321999996</v>
      </c>
      <c r="D11" s="2">
        <v>618592.90524999995</v>
      </c>
      <c r="E11" s="2">
        <v>644061.51078000001</v>
      </c>
      <c r="F11" s="2">
        <v>676657.05024999997</v>
      </c>
      <c r="G11" s="2">
        <v>712150.26624999987</v>
      </c>
      <c r="H11" s="2">
        <v>792076.84149999998</v>
      </c>
      <c r="I11" s="2">
        <v>790632.20200000005</v>
      </c>
      <c r="J11" s="2">
        <v>789774.42850000004</v>
      </c>
      <c r="K11" s="2">
        <v>805438.09149999998</v>
      </c>
      <c r="L11" s="2">
        <v>826671.89525000006</v>
      </c>
      <c r="N11" s="34">
        <f t="shared" si="2"/>
        <v>2.6363048847684253E-2</v>
      </c>
      <c r="P11" s="4">
        <f t="shared" ref="P11:V11" si="9">B11/B10</f>
        <v>0.91312350221922156</v>
      </c>
      <c r="Q11" s="4">
        <f t="shared" si="9"/>
        <v>0.92429216721399188</v>
      </c>
      <c r="R11" s="4">
        <f t="shared" si="9"/>
        <v>0.92446073316145283</v>
      </c>
      <c r="S11" s="4">
        <f t="shared" si="9"/>
        <v>0.92154774137048179</v>
      </c>
      <c r="T11" s="4">
        <f t="shared" si="9"/>
        <v>0.9266305806393168</v>
      </c>
      <c r="U11" s="4">
        <f t="shared" si="9"/>
        <v>0.92788845695660094</v>
      </c>
      <c r="V11" s="4">
        <f t="shared" si="9"/>
        <v>0.93083018121169636</v>
      </c>
      <c r="W11" s="4">
        <f>I11/I10</f>
        <v>0.93416262288507879</v>
      </c>
      <c r="X11" s="4">
        <f t="shared" ref="X11:Y11" si="10">J11/J10</f>
        <v>0.92721388347670652</v>
      </c>
      <c r="Y11" s="4">
        <f t="shared" si="10"/>
        <v>0.92653819583963892</v>
      </c>
      <c r="Z11" s="4">
        <f>L11/L10</f>
        <v>0.92733988087592312</v>
      </c>
      <c r="AA11" s="4"/>
    </row>
    <row r="12" spans="1:27" ht="20.100000000000001" customHeight="1" thickBot="1" x14ac:dyDescent="0.3">
      <c r="A12" s="19" t="s">
        <v>25</v>
      </c>
      <c r="B12" s="2">
        <v>53848.482499999998</v>
      </c>
      <c r="C12" s="2">
        <v>49173.168750000004</v>
      </c>
      <c r="D12" s="2">
        <v>50546.283750000002</v>
      </c>
      <c r="E12" s="2">
        <v>54829.585000000006</v>
      </c>
      <c r="F12" s="2">
        <v>53576.836250000008</v>
      </c>
      <c r="G12" s="2">
        <v>55345.28875</v>
      </c>
      <c r="H12" s="2">
        <v>58859.083749999991</v>
      </c>
      <c r="I12" s="2">
        <v>55721.722500000003</v>
      </c>
      <c r="J12" s="2">
        <v>61997.144999999997</v>
      </c>
      <c r="K12" s="2">
        <v>63860.222500000003</v>
      </c>
      <c r="L12" s="2">
        <v>64772.452499999999</v>
      </c>
      <c r="N12" s="32">
        <f t="shared" si="2"/>
        <v>1.4284792070682119E-2</v>
      </c>
      <c r="P12" s="4">
        <f t="shared" ref="P12:V12" si="11">B12/B10</f>
        <v>8.6876497780778356E-2</v>
      </c>
      <c r="Q12" s="4">
        <f t="shared" si="11"/>
        <v>7.5707832786008178E-2</v>
      </c>
      <c r="R12" s="4">
        <f t="shared" si="11"/>
        <v>7.5539266838547101E-2</v>
      </c>
      <c r="S12" s="4">
        <f t="shared" si="11"/>
        <v>7.8452258629518309E-2</v>
      </c>
      <c r="T12" s="4">
        <f t="shared" si="11"/>
        <v>7.3369419360683155E-2</v>
      </c>
      <c r="U12" s="4">
        <f t="shared" si="11"/>
        <v>7.2111543043399146E-2</v>
      </c>
      <c r="V12" s="4">
        <f t="shared" si="11"/>
        <v>6.9169818788303639E-2</v>
      </c>
      <c r="W12" s="4">
        <f>I12/I10</f>
        <v>6.5837377114921145E-2</v>
      </c>
      <c r="X12" s="4">
        <f t="shared" ref="X12:Y12" si="12">J12/J10</f>
        <v>7.2786116523293434E-2</v>
      </c>
      <c r="Y12" s="4">
        <f t="shared" si="12"/>
        <v>7.3461804160360994E-2</v>
      </c>
      <c r="Z12" s="4">
        <f>L12/L10</f>
        <v>7.2660119124076855E-2</v>
      </c>
      <c r="AA12" s="4"/>
    </row>
    <row r="13" spans="1:27" ht="20.100000000000001" customHeight="1" thickBot="1" x14ac:dyDescent="0.3">
      <c r="A13" s="21" t="s">
        <v>14</v>
      </c>
      <c r="B13" s="22">
        <v>405260.25818999996</v>
      </c>
      <c r="C13" s="22">
        <v>457958.78598000004</v>
      </c>
      <c r="D13" s="22">
        <v>502600.37857</v>
      </c>
      <c r="E13" s="22">
        <v>483743.91875000001</v>
      </c>
      <c r="F13" s="22">
        <v>470881.24714999995</v>
      </c>
      <c r="G13" s="22">
        <v>480216.51960000006</v>
      </c>
      <c r="H13" s="22">
        <v>520449.82415</v>
      </c>
      <c r="I13" s="22">
        <v>554076.43360000011</v>
      </c>
      <c r="J13" s="22">
        <v>522584.58480000001</v>
      </c>
      <c r="K13" s="22">
        <v>548792.65220000001</v>
      </c>
      <c r="L13" s="22">
        <v>553940.17845000001</v>
      </c>
      <c r="N13" s="32">
        <f t="shared" si="2"/>
        <v>9.379728808985674E-3</v>
      </c>
      <c r="P13" s="30">
        <f t="shared" ref="P13:V13" si="13">B13/B43</f>
        <v>0.13856999115476237</v>
      </c>
      <c r="Q13" s="30">
        <f t="shared" si="13"/>
        <v>0.15127054604993004</v>
      </c>
      <c r="R13" s="30">
        <f t="shared" si="13"/>
        <v>0.15567307008544598</v>
      </c>
      <c r="S13" s="30">
        <f t="shared" si="13"/>
        <v>0.14880520789339083</v>
      </c>
      <c r="T13" s="30">
        <f t="shared" si="13"/>
        <v>0.13385156959697844</v>
      </c>
      <c r="U13" s="30">
        <f t="shared" si="13"/>
        <v>0.13356505425385526</v>
      </c>
      <c r="V13" s="30">
        <f t="shared" si="13"/>
        <v>0.13799775284086374</v>
      </c>
      <c r="W13" s="30">
        <f>I13/I43</f>
        <v>0.14248406999405969</v>
      </c>
      <c r="X13" s="30">
        <f t="shared" ref="X13:Y13" si="14">J13/J43</f>
        <v>0.13739904461429359</v>
      </c>
      <c r="Y13" s="30">
        <f t="shared" si="14"/>
        <v>0.14094390976621488</v>
      </c>
      <c r="Z13" s="30">
        <f>L13/L43</f>
        <v>0.14593133163587416</v>
      </c>
      <c r="AA13" s="4"/>
    </row>
    <row r="14" spans="1:27" ht="20.100000000000001" customHeight="1" x14ac:dyDescent="0.25">
      <c r="A14" s="19" t="s">
        <v>24</v>
      </c>
      <c r="B14" s="2">
        <v>405260.25818999996</v>
      </c>
      <c r="C14" s="2">
        <v>457958.78598000004</v>
      </c>
      <c r="D14" s="2">
        <v>502600.37857</v>
      </c>
      <c r="E14" s="2">
        <v>481375.81375000003</v>
      </c>
      <c r="F14" s="2">
        <v>457775.96464999998</v>
      </c>
      <c r="G14" s="2">
        <v>464378.36710000003</v>
      </c>
      <c r="H14" s="2">
        <v>507210.43414999999</v>
      </c>
      <c r="I14" s="2">
        <v>539574.68610000005</v>
      </c>
      <c r="J14" s="2">
        <v>515669.46480000002</v>
      </c>
      <c r="K14" s="2">
        <v>539781.0797</v>
      </c>
      <c r="L14" s="2">
        <v>545847.82594999997</v>
      </c>
      <c r="N14" s="34">
        <f t="shared" si="2"/>
        <v>1.1239271768050389E-2</v>
      </c>
      <c r="P14" s="4">
        <f t="shared" ref="P14:V14" si="15">B14/B13</f>
        <v>1</v>
      </c>
      <c r="Q14" s="4">
        <f t="shared" si="15"/>
        <v>1</v>
      </c>
      <c r="R14" s="4">
        <f t="shared" si="15"/>
        <v>1</v>
      </c>
      <c r="S14" s="4">
        <f t="shared" si="15"/>
        <v>0.99510463096648494</v>
      </c>
      <c r="T14" s="4">
        <f t="shared" si="15"/>
        <v>0.97216860391166682</v>
      </c>
      <c r="U14" s="4">
        <f t="shared" si="15"/>
        <v>0.96701872623375695</v>
      </c>
      <c r="V14" s="4">
        <f t="shared" si="15"/>
        <v>0.97456163997821954</v>
      </c>
      <c r="W14" s="4">
        <f>I14/I13</f>
        <v>0.97382717145037578</v>
      </c>
      <c r="X14" s="4">
        <f t="shared" ref="X14:Y14" si="16">J14/J13</f>
        <v>0.986767462720611</v>
      </c>
      <c r="Y14" s="4">
        <f t="shared" si="16"/>
        <v>0.98357927631888942</v>
      </c>
      <c r="Z14" s="4">
        <f>L14/L13</f>
        <v>0.98539128805813736</v>
      </c>
      <c r="AA14" s="4"/>
    </row>
    <row r="15" spans="1:27" ht="20.100000000000001" customHeight="1" thickBot="1" x14ac:dyDescent="0.3">
      <c r="A15" s="19" t="s">
        <v>25</v>
      </c>
      <c r="B15" s="2"/>
      <c r="C15" s="2"/>
      <c r="D15" s="2"/>
      <c r="E15" s="2">
        <v>2368.105</v>
      </c>
      <c r="F15" s="2">
        <v>13105.282499999999</v>
      </c>
      <c r="G15" s="2">
        <v>15838.1525</v>
      </c>
      <c r="H15" s="2">
        <v>13239.39</v>
      </c>
      <c r="I15" s="2">
        <v>14501.747499999999</v>
      </c>
      <c r="J15" s="2">
        <v>6915.12</v>
      </c>
      <c r="K15" s="2">
        <v>9011.5725000000002</v>
      </c>
      <c r="L15" s="2">
        <v>8092.3525</v>
      </c>
      <c r="N15" s="32">
        <f t="shared" si="2"/>
        <v>-0.10200439490444095</v>
      </c>
      <c r="P15" s="4">
        <f t="shared" ref="P15:V15" si="17">B15/B13</f>
        <v>0</v>
      </c>
      <c r="Q15" s="4">
        <f t="shared" si="17"/>
        <v>0</v>
      </c>
      <c r="R15" s="4">
        <f t="shared" si="17"/>
        <v>0</v>
      </c>
      <c r="S15" s="4">
        <f t="shared" si="17"/>
        <v>4.8953690335151109E-3</v>
      </c>
      <c r="T15" s="4">
        <f t="shared" si="17"/>
        <v>2.7831396088333269E-2</v>
      </c>
      <c r="U15" s="4">
        <f t="shared" si="17"/>
        <v>3.2981273766243005E-2</v>
      </c>
      <c r="V15" s="4">
        <f t="shared" si="17"/>
        <v>2.5438360021780401E-2</v>
      </c>
      <c r="W15" s="4">
        <f>I15/I13</f>
        <v>2.6172828549624126E-2</v>
      </c>
      <c r="X15" s="4">
        <f t="shared" ref="X15:Y15" si="18">J15/J13</f>
        <v>1.3232537279388957E-2</v>
      </c>
      <c r="Y15" s="4">
        <f t="shared" si="18"/>
        <v>1.6420723681110541E-2</v>
      </c>
      <c r="Z15" s="4">
        <f>L15/L13</f>
        <v>1.4608711941862574E-2</v>
      </c>
      <c r="AA15" s="4"/>
    </row>
    <row r="16" spans="1:27" ht="20.100000000000001" customHeight="1" thickBot="1" x14ac:dyDescent="0.3">
      <c r="A16" s="21" t="s">
        <v>6</v>
      </c>
      <c r="B16" s="22">
        <v>238778.14984999999</v>
      </c>
      <c r="C16" s="22">
        <v>269555.9694</v>
      </c>
      <c r="D16" s="22">
        <v>303947.712</v>
      </c>
      <c r="E16" s="22">
        <v>357816.39305000001</v>
      </c>
      <c r="F16" s="22">
        <v>417672.12749999994</v>
      </c>
      <c r="G16" s="22">
        <v>489341.96580000001</v>
      </c>
      <c r="H16" s="22">
        <v>466693.06900000002</v>
      </c>
      <c r="I16" s="22">
        <v>506801.10579999996</v>
      </c>
      <c r="J16" s="22">
        <v>490988.22284</v>
      </c>
      <c r="K16" s="22">
        <v>517515.05234999995</v>
      </c>
      <c r="L16" s="22">
        <v>464803.30832000001</v>
      </c>
      <c r="N16" s="23">
        <f t="shared" si="2"/>
        <v>-0.10185547993365521</v>
      </c>
      <c r="P16" s="30">
        <f t="shared" ref="P16:V16" si="19">B16/B43</f>
        <v>8.1645030431660215E-2</v>
      </c>
      <c r="Q16" s="30">
        <f t="shared" si="19"/>
        <v>8.903831508527274E-2</v>
      </c>
      <c r="R16" s="30">
        <f t="shared" si="19"/>
        <v>9.4143330347485843E-2</v>
      </c>
      <c r="S16" s="30">
        <f t="shared" si="19"/>
        <v>0.1100684488045949</v>
      </c>
      <c r="T16" s="30">
        <f t="shared" si="19"/>
        <v>0.11872647335427934</v>
      </c>
      <c r="U16" s="30">
        <f t="shared" si="19"/>
        <v>0.1361031608517059</v>
      </c>
      <c r="V16" s="30">
        <f t="shared" si="19"/>
        <v>0.12374409943088877</v>
      </c>
      <c r="W16" s="30">
        <f>I16/I43</f>
        <v>0.13032693659735184</v>
      </c>
      <c r="X16" s="30">
        <f t="shared" ref="X16:Y16" si="20">J16/J43</f>
        <v>0.12909166228258381</v>
      </c>
      <c r="Y16" s="30">
        <f t="shared" si="20"/>
        <v>0.1329110266849822</v>
      </c>
      <c r="Z16" s="30">
        <f>L16/L43</f>
        <v>0.1224489003879321</v>
      </c>
      <c r="AA16" s="4"/>
    </row>
    <row r="17" spans="1:27" ht="20.100000000000001" customHeight="1" x14ac:dyDescent="0.25">
      <c r="A17" s="19" t="s">
        <v>24</v>
      </c>
      <c r="B17" s="2">
        <v>9594.0985999999994</v>
      </c>
      <c r="C17" s="2">
        <v>8784.5043999999998</v>
      </c>
      <c r="D17" s="2">
        <v>11323.349499999998</v>
      </c>
      <c r="E17" s="2">
        <v>10760.371800000001</v>
      </c>
      <c r="F17" s="2">
        <v>9251.5370000000003</v>
      </c>
      <c r="G17" s="2">
        <v>11518.455800000003</v>
      </c>
      <c r="H17" s="2">
        <v>14294.71775</v>
      </c>
      <c r="I17" s="2">
        <v>13577.339500000004</v>
      </c>
      <c r="J17" s="2">
        <v>13731.445599999999</v>
      </c>
      <c r="K17" s="2">
        <v>12695.091099999998</v>
      </c>
      <c r="L17" s="2">
        <v>9677.9905500000004</v>
      </c>
      <c r="N17" s="34">
        <f t="shared" si="2"/>
        <v>-0.23765883412998887</v>
      </c>
      <c r="P17" s="4">
        <f t="shared" ref="P17:V17" si="21">B17/B16</f>
        <v>4.0179968753535425E-2</v>
      </c>
      <c r="Q17" s="4">
        <f t="shared" si="21"/>
        <v>3.2588795638817711E-2</v>
      </c>
      <c r="R17" s="4">
        <f t="shared" si="21"/>
        <v>3.7254267931452624E-2</v>
      </c>
      <c r="S17" s="4">
        <f t="shared" si="21"/>
        <v>3.0072327621100309E-2</v>
      </c>
      <c r="T17" s="4">
        <f t="shared" si="21"/>
        <v>2.215023792795463E-2</v>
      </c>
      <c r="U17" s="4">
        <f t="shared" si="21"/>
        <v>2.353866335818771E-2</v>
      </c>
      <c r="V17" s="4">
        <f t="shared" si="21"/>
        <v>3.062980511073328E-2</v>
      </c>
      <c r="W17" s="4">
        <f>I17/I16</f>
        <v>2.6790272050744222E-2</v>
      </c>
      <c r="X17" s="4">
        <f t="shared" ref="X17:Y17" si="22">J17/J16</f>
        <v>2.7966955135041421E-2</v>
      </c>
      <c r="Y17" s="4">
        <f t="shared" si="22"/>
        <v>2.4530863483781716E-2</v>
      </c>
      <c r="Z17" s="4">
        <f>L17/L16</f>
        <v>2.0821690329572824E-2</v>
      </c>
      <c r="AA17" s="4"/>
    </row>
    <row r="18" spans="1:27" ht="20.100000000000001" customHeight="1" thickBot="1" x14ac:dyDescent="0.3">
      <c r="A18" s="19" t="s">
        <v>25</v>
      </c>
      <c r="B18" s="2">
        <v>229184.05124999999</v>
      </c>
      <c r="C18" s="2">
        <v>260771.465</v>
      </c>
      <c r="D18" s="2">
        <v>292624.36249999999</v>
      </c>
      <c r="E18" s="2">
        <v>347056.02124999999</v>
      </c>
      <c r="F18" s="2">
        <v>408420.59049999993</v>
      </c>
      <c r="G18" s="2">
        <v>477823.51</v>
      </c>
      <c r="H18" s="2">
        <v>452398.35125000001</v>
      </c>
      <c r="I18" s="2">
        <v>493223.76629999996</v>
      </c>
      <c r="J18" s="2">
        <v>477256.77724000002</v>
      </c>
      <c r="K18" s="2">
        <v>504819.96124999993</v>
      </c>
      <c r="L18" s="2">
        <v>455125.31777000002</v>
      </c>
      <c r="N18" s="32">
        <f t="shared" si="2"/>
        <v>-9.8440329809759322E-2</v>
      </c>
      <c r="P18" s="4">
        <f t="shared" ref="P18:V18" si="23">B18/B16</f>
        <v>0.95982003124646453</v>
      </c>
      <c r="Q18" s="4">
        <f t="shared" si="23"/>
        <v>0.96741120436118222</v>
      </c>
      <c r="R18" s="4">
        <f t="shared" si="23"/>
        <v>0.9627457320685473</v>
      </c>
      <c r="S18" s="4">
        <f t="shared" si="23"/>
        <v>0.96992767237889965</v>
      </c>
      <c r="T18" s="4">
        <f t="shared" si="23"/>
        <v>0.97784976207204533</v>
      </c>
      <c r="U18" s="4">
        <f t="shared" si="23"/>
        <v>0.97646133664181234</v>
      </c>
      <c r="V18" s="4">
        <f t="shared" si="23"/>
        <v>0.96937019488926668</v>
      </c>
      <c r="W18" s="4">
        <f>I18/I16</f>
        <v>0.97320972794925575</v>
      </c>
      <c r="X18" s="4">
        <f t="shared" ref="X18:Y18" si="24">J18/J16</f>
        <v>0.97203304486495867</v>
      </c>
      <c r="Y18" s="4">
        <f t="shared" si="24"/>
        <v>0.97546913651621825</v>
      </c>
      <c r="Z18" s="4">
        <f>L18/L16</f>
        <v>0.97917830967042718</v>
      </c>
      <c r="AA18" s="4"/>
    </row>
    <row r="19" spans="1:27" s="8" customFormat="1" ht="20.100000000000001" customHeight="1" thickBot="1" x14ac:dyDescent="0.3">
      <c r="A19" s="21" t="s">
        <v>15</v>
      </c>
      <c r="B19" s="22">
        <v>303600.1433</v>
      </c>
      <c r="C19" s="22">
        <v>292491.40519999998</v>
      </c>
      <c r="D19" s="22">
        <v>342931.1225</v>
      </c>
      <c r="E19" s="22">
        <v>362200.13205000001</v>
      </c>
      <c r="F19" s="22">
        <v>410672.25624999998</v>
      </c>
      <c r="G19" s="22">
        <v>424629.80849999993</v>
      </c>
      <c r="H19" s="22">
        <v>448691.38695000001</v>
      </c>
      <c r="I19" s="22">
        <v>446674.25875000004</v>
      </c>
      <c r="J19" s="22">
        <v>452565.97424999997</v>
      </c>
      <c r="K19" s="22">
        <v>442295.41375000001</v>
      </c>
      <c r="L19" s="22">
        <v>425107.86874999997</v>
      </c>
      <c r="M19"/>
      <c r="N19" s="32">
        <f t="shared" si="2"/>
        <v>-3.8859876149914166E-2</v>
      </c>
      <c r="O19"/>
      <c r="P19" s="25">
        <f t="shared" ref="P19:V19" si="25">B19/B43</f>
        <v>0.10380951085497701</v>
      </c>
      <c r="Q19" s="25">
        <f t="shared" si="25"/>
        <v>9.6614228035462602E-2</v>
      </c>
      <c r="R19" s="25">
        <f t="shared" si="25"/>
        <v>0.1062178679994526</v>
      </c>
      <c r="S19" s="25">
        <f t="shared" si="25"/>
        <v>0.11141693747382919</v>
      </c>
      <c r="T19" s="25">
        <f t="shared" si="25"/>
        <v>0.11673670680600397</v>
      </c>
      <c r="U19" s="25">
        <f t="shared" si="25"/>
        <v>0.11810444059139913</v>
      </c>
      <c r="V19" s="25">
        <f t="shared" si="25"/>
        <v>0.11897093676470302</v>
      </c>
      <c r="W19" s="25">
        <f>I19/I43</f>
        <v>0.11486495813360238</v>
      </c>
      <c r="X19" s="25">
        <f t="shared" ref="X19:Y19" si="26">J19/J43</f>
        <v>0.11898960339728527</v>
      </c>
      <c r="Y19" s="25">
        <f t="shared" si="26"/>
        <v>0.11359271053591317</v>
      </c>
      <c r="Z19" s="25">
        <f>L19/L43</f>
        <v>0.11199143840615179</v>
      </c>
      <c r="AA19" s="20"/>
    </row>
    <row r="20" spans="1:27" ht="20.100000000000001" customHeight="1" x14ac:dyDescent="0.25">
      <c r="A20" s="19" t="s">
        <v>24</v>
      </c>
      <c r="B20" s="2">
        <v>52163.4058</v>
      </c>
      <c r="C20" s="2">
        <v>44955.097699999998</v>
      </c>
      <c r="D20" s="2">
        <v>53325.956249999996</v>
      </c>
      <c r="E20" s="2">
        <v>53540.479550000004</v>
      </c>
      <c r="F20" s="2">
        <v>60846.037500000006</v>
      </c>
      <c r="G20" s="2">
        <v>64476.290999999997</v>
      </c>
      <c r="H20" s="2">
        <v>62377.235699999997</v>
      </c>
      <c r="I20" s="2">
        <v>60370.195</v>
      </c>
      <c r="J20" s="2">
        <v>62467.790499999996</v>
      </c>
      <c r="K20" s="2">
        <v>64225.210000000006</v>
      </c>
      <c r="L20" s="2">
        <v>56900.144999999997</v>
      </c>
      <c r="N20" s="34">
        <f t="shared" si="2"/>
        <v>-0.11405279951595346</v>
      </c>
      <c r="P20" s="4">
        <f t="shared" ref="P20:V20" si="27">B20/B19</f>
        <v>0.17181614354000868</v>
      </c>
      <c r="Q20" s="4">
        <f t="shared" si="27"/>
        <v>0.1536971579361813</v>
      </c>
      <c r="R20" s="4">
        <f t="shared" si="27"/>
        <v>0.15550048610708991</v>
      </c>
      <c r="S20" s="4">
        <f t="shared" si="27"/>
        <v>0.14782015469450185</v>
      </c>
      <c r="T20" s="4">
        <f t="shared" si="27"/>
        <v>0.14816203572066847</v>
      </c>
      <c r="U20" s="4">
        <f t="shared" si="27"/>
        <v>0.15184117956240939</v>
      </c>
      <c r="V20" s="4">
        <f t="shared" si="27"/>
        <v>0.13902035455597236</v>
      </c>
      <c r="W20" s="4">
        <f>I20/I19</f>
        <v>0.13515485573075905</v>
      </c>
      <c r="X20" s="4">
        <f t="shared" ref="X20:Y20" si="28">J20/J19</f>
        <v>0.13803024101297645</v>
      </c>
      <c r="Y20" s="4">
        <f t="shared" si="28"/>
        <v>0.14520885363803979</v>
      </c>
      <c r="Z20" s="4">
        <f>L20/L19</f>
        <v>0.13384872213095209</v>
      </c>
      <c r="AA20" s="4"/>
    </row>
    <row r="21" spans="1:27" ht="20.100000000000001" customHeight="1" thickBot="1" x14ac:dyDescent="0.3">
      <c r="A21" s="19" t="s">
        <v>25</v>
      </c>
      <c r="B21" s="2">
        <v>251436.73749999999</v>
      </c>
      <c r="C21" s="2">
        <v>247536.3075</v>
      </c>
      <c r="D21" s="2">
        <v>289605.16625000001</v>
      </c>
      <c r="E21" s="2">
        <v>308659.65250000003</v>
      </c>
      <c r="F21" s="2">
        <v>349826.21875</v>
      </c>
      <c r="G21" s="2">
        <v>360153.51749999996</v>
      </c>
      <c r="H21" s="2">
        <v>386314.15125</v>
      </c>
      <c r="I21" s="2">
        <v>386304.06375000003</v>
      </c>
      <c r="J21" s="2">
        <v>390098.18374999997</v>
      </c>
      <c r="K21" s="2">
        <v>378070.20374999999</v>
      </c>
      <c r="L21" s="2">
        <v>368207.72374999995</v>
      </c>
      <c r="N21" s="32">
        <f t="shared" si="2"/>
        <v>-2.6086372060469577E-2</v>
      </c>
      <c r="P21" s="4">
        <f t="shared" ref="P21:V21" si="29">B21/B19</f>
        <v>0.82818385645999126</v>
      </c>
      <c r="Q21" s="4">
        <f t="shared" si="29"/>
        <v>0.84630284206381878</v>
      </c>
      <c r="R21" s="4">
        <f t="shared" si="29"/>
        <v>0.84449951389291011</v>
      </c>
      <c r="S21" s="4">
        <f t="shared" si="29"/>
        <v>0.85217984530549817</v>
      </c>
      <c r="T21" s="4">
        <f t="shared" si="29"/>
        <v>0.85183796427933156</v>
      </c>
      <c r="U21" s="4">
        <f t="shared" si="29"/>
        <v>0.84815882043759072</v>
      </c>
      <c r="V21" s="4">
        <f t="shared" si="29"/>
        <v>0.86097964544402761</v>
      </c>
      <c r="W21" s="4">
        <f>I21/I19</f>
        <v>0.86484514426924097</v>
      </c>
      <c r="X21" s="4">
        <f t="shared" ref="X21:Y21" si="30">J21/J19</f>
        <v>0.86196975898702355</v>
      </c>
      <c r="Y21" s="4">
        <f t="shared" si="30"/>
        <v>0.85479114636196019</v>
      </c>
      <c r="Z21" s="4">
        <f>L21/L19</f>
        <v>0.86615127786904789</v>
      </c>
      <c r="AA21" s="4"/>
    </row>
    <row r="22" spans="1:27" ht="20.100000000000001" customHeight="1" thickBot="1" x14ac:dyDescent="0.3">
      <c r="A22" s="21" t="s">
        <v>7</v>
      </c>
      <c r="B22" s="22">
        <v>113987.75750000001</v>
      </c>
      <c r="C22" s="22">
        <v>118399.43875</v>
      </c>
      <c r="D22" s="22">
        <v>132431.39249999999</v>
      </c>
      <c r="E22" s="22">
        <v>140348.89997999999</v>
      </c>
      <c r="F22" s="22">
        <v>255612.86340000003</v>
      </c>
      <c r="G22" s="22">
        <v>330462.527</v>
      </c>
      <c r="H22" s="22">
        <v>342414.33989999996</v>
      </c>
      <c r="I22" s="22">
        <v>302973.75029999996</v>
      </c>
      <c r="J22" s="22">
        <v>326291.04930000001</v>
      </c>
      <c r="K22" s="22">
        <v>285100.84230000002</v>
      </c>
      <c r="L22" s="22">
        <v>262455.21489999996</v>
      </c>
      <c r="N22" s="32">
        <f t="shared" si="2"/>
        <v>-7.9430236744691837E-2</v>
      </c>
      <c r="P22" s="30">
        <f t="shared" ref="P22:V22" si="31">B22/B43</f>
        <v>3.8975651397628104E-2</v>
      </c>
      <c r="Q22" s="30">
        <f t="shared" si="31"/>
        <v>3.9109082083425568E-2</v>
      </c>
      <c r="R22" s="30">
        <f t="shared" si="31"/>
        <v>4.101867472687229E-2</v>
      </c>
      <c r="S22" s="30">
        <f t="shared" si="31"/>
        <v>4.3172940123151912E-2</v>
      </c>
      <c r="T22" s="30">
        <f t="shared" si="31"/>
        <v>7.2659897123422856E-2</v>
      </c>
      <c r="U22" s="30">
        <f t="shared" si="31"/>
        <v>9.1913217363672528E-2</v>
      </c>
      <c r="V22" s="30">
        <f t="shared" si="31"/>
        <v>9.0791479320529056E-2</v>
      </c>
      <c r="W22" s="30">
        <f>I22/I43</f>
        <v>7.7911512611403638E-2</v>
      </c>
      <c r="X22" s="30">
        <f t="shared" ref="X22:Y22" si="32">J22/J43</f>
        <v>8.5789132982506927E-2</v>
      </c>
      <c r="Y22" s="30">
        <f t="shared" si="32"/>
        <v>7.3221146876359472E-2</v>
      </c>
      <c r="Z22" s="30">
        <f>L22/L43</f>
        <v>6.9141832448959301E-2</v>
      </c>
      <c r="AA22" s="4"/>
    </row>
    <row r="23" spans="1:27" ht="20.100000000000001" customHeight="1" x14ac:dyDescent="0.25">
      <c r="A23" s="19" t="s">
        <v>24</v>
      </c>
      <c r="B23" s="2">
        <v>11321.52</v>
      </c>
      <c r="C23" s="2">
        <v>14030.255000000001</v>
      </c>
      <c r="D23" s="2">
        <v>15756.895</v>
      </c>
      <c r="E23" s="2">
        <v>19907.642499999998</v>
      </c>
      <c r="F23" s="2">
        <v>29096.216000000004</v>
      </c>
      <c r="G23" s="2">
        <v>30695.730000000003</v>
      </c>
      <c r="H23" s="2">
        <v>29200.097900000001</v>
      </c>
      <c r="I23" s="2">
        <v>33302.558499999999</v>
      </c>
      <c r="J23" s="2">
        <v>32197.684000000001</v>
      </c>
      <c r="K23" s="2">
        <v>30955.433799999999</v>
      </c>
      <c r="L23" s="2">
        <v>24293.13</v>
      </c>
      <c r="N23" s="34">
        <f t="shared" si="2"/>
        <v>-0.21522243374279568</v>
      </c>
      <c r="P23" s="4">
        <f t="shared" ref="P23:V23" si="33">B23/B22</f>
        <v>9.9322245198130155E-2</v>
      </c>
      <c r="Q23" s="4">
        <f t="shared" si="33"/>
        <v>0.11849933705872404</v>
      </c>
      <c r="R23" s="4">
        <f t="shared" si="33"/>
        <v>0.11898157002313482</v>
      </c>
      <c r="S23" s="4">
        <f t="shared" si="33"/>
        <v>0.14184395105937331</v>
      </c>
      <c r="T23" s="4">
        <f t="shared" si="33"/>
        <v>0.11382923227329256</v>
      </c>
      <c r="U23" s="4">
        <f t="shared" si="33"/>
        <v>9.2887173255804589E-2</v>
      </c>
      <c r="V23" s="4">
        <f t="shared" si="33"/>
        <v>8.5277088303392062E-2</v>
      </c>
      <c r="W23" s="4">
        <f>I23/I22</f>
        <v>0.10991895656644946</v>
      </c>
      <c r="X23" s="4">
        <f t="shared" ref="X23:Y23" si="34">J23/J22</f>
        <v>9.8677803357077862E-2</v>
      </c>
      <c r="Y23" s="4">
        <f t="shared" si="34"/>
        <v>0.10857713905814019</v>
      </c>
      <c r="Z23" s="4">
        <f>L23/L22</f>
        <v>9.2561048974607374E-2</v>
      </c>
      <c r="AA23" s="4"/>
    </row>
    <row r="24" spans="1:27" ht="20.100000000000001" customHeight="1" thickBot="1" x14ac:dyDescent="0.3">
      <c r="A24" s="19" t="s">
        <v>25</v>
      </c>
      <c r="B24" s="2">
        <v>102666.2375</v>
      </c>
      <c r="C24" s="2">
        <v>104369.18375</v>
      </c>
      <c r="D24" s="2">
        <v>116674.4975</v>
      </c>
      <c r="E24" s="2">
        <v>120441.25747999999</v>
      </c>
      <c r="F24" s="2">
        <v>226516.64740000002</v>
      </c>
      <c r="G24" s="2">
        <v>299766.79700000002</v>
      </c>
      <c r="H24" s="2">
        <v>313214.24199999997</v>
      </c>
      <c r="I24" s="2">
        <v>269671.19179999997</v>
      </c>
      <c r="J24" s="2">
        <v>294093.3653</v>
      </c>
      <c r="K24" s="2">
        <v>254145.40850000002</v>
      </c>
      <c r="L24" s="2">
        <v>238162.08489999996</v>
      </c>
      <c r="N24" s="32">
        <f t="shared" si="2"/>
        <v>-6.2890467682795298E-2</v>
      </c>
      <c r="P24" s="4">
        <f t="shared" ref="P24:V24" si="35">B24/B22</f>
        <v>0.90067775480186985</v>
      </c>
      <c r="Q24" s="4">
        <f t="shared" si="35"/>
        <v>0.88150066294127594</v>
      </c>
      <c r="R24" s="4">
        <f t="shared" si="35"/>
        <v>0.8810184299768653</v>
      </c>
      <c r="S24" s="4">
        <f t="shared" si="35"/>
        <v>0.85815604894062669</v>
      </c>
      <c r="T24" s="4">
        <f t="shared" si="35"/>
        <v>0.88617076772670744</v>
      </c>
      <c r="U24" s="4">
        <f t="shared" si="35"/>
        <v>0.90711282674419547</v>
      </c>
      <c r="V24" s="4">
        <f t="shared" si="35"/>
        <v>0.91472291169660791</v>
      </c>
      <c r="W24" s="4">
        <f>I24/I22</f>
        <v>0.89008104343355054</v>
      </c>
      <c r="X24" s="4">
        <f t="shared" ref="X24:Y24" si="36">J24/J22</f>
        <v>0.90132219664292212</v>
      </c>
      <c r="Y24" s="4">
        <f t="shared" si="36"/>
        <v>0.89142286094185985</v>
      </c>
      <c r="Z24" s="4">
        <f>L24/L22</f>
        <v>0.90743895102539263</v>
      </c>
      <c r="AA24" s="4"/>
    </row>
    <row r="25" spans="1:27" ht="20.100000000000001" customHeight="1" thickBot="1" x14ac:dyDescent="0.3">
      <c r="A25" s="21" t="s">
        <v>13</v>
      </c>
      <c r="B25" s="22">
        <v>132920.42324999999</v>
      </c>
      <c r="C25" s="22">
        <v>134954.1385</v>
      </c>
      <c r="D25" s="22">
        <v>178090.93758999999</v>
      </c>
      <c r="E25" s="22">
        <v>184554.60875000001</v>
      </c>
      <c r="F25" s="22">
        <v>182278.94625000001</v>
      </c>
      <c r="G25" s="22">
        <v>173307.7825</v>
      </c>
      <c r="H25" s="22">
        <v>174547.67225</v>
      </c>
      <c r="I25" s="22">
        <v>169631.59149999998</v>
      </c>
      <c r="J25" s="22">
        <v>155380.98500000002</v>
      </c>
      <c r="K25" s="22">
        <v>149913.51250000001</v>
      </c>
      <c r="L25" s="22">
        <v>147852.125</v>
      </c>
      <c r="N25" s="32">
        <f t="shared" si="2"/>
        <v>-1.375051164917513E-2</v>
      </c>
      <c r="P25" s="30">
        <f t="shared" ref="P25:V25" si="37">B25/B43</f>
        <v>4.5449267481353695E-2</v>
      </c>
      <c r="Q25" s="30">
        <f t="shared" si="37"/>
        <v>4.4577343742640697E-2</v>
      </c>
      <c r="R25" s="30">
        <f t="shared" si="37"/>
        <v>5.5161046810014651E-2</v>
      </c>
      <c r="S25" s="30">
        <f t="shared" si="37"/>
        <v>5.677112591656152E-2</v>
      </c>
      <c r="T25" s="30">
        <f t="shared" si="37"/>
        <v>5.1814174396870055E-2</v>
      </c>
      <c r="U25" s="30">
        <f t="shared" si="37"/>
        <v>4.8202971841762199E-2</v>
      </c>
      <c r="V25" s="30">
        <f t="shared" si="37"/>
        <v>4.6281476938613342E-2</v>
      </c>
      <c r="W25" s="30">
        <f>I25/I43</f>
        <v>4.3621778676727563E-2</v>
      </c>
      <c r="X25" s="30">
        <f t="shared" ref="X25:Y25" si="38">J25/J43</f>
        <v>4.0853097299834253E-2</v>
      </c>
      <c r="Y25" s="30">
        <f t="shared" si="38"/>
        <v>3.8501602552134764E-2</v>
      </c>
      <c r="Z25" s="30">
        <f>L25/L43</f>
        <v>3.8950519073768987E-2</v>
      </c>
      <c r="AA25" s="4"/>
    </row>
    <row r="26" spans="1:27" ht="20.100000000000001" customHeight="1" x14ac:dyDescent="0.25">
      <c r="A26" s="19" t="s">
        <v>24</v>
      </c>
      <c r="B26" s="2">
        <v>106495.26575000001</v>
      </c>
      <c r="C26" s="2">
        <v>117451.64350000001</v>
      </c>
      <c r="D26" s="2">
        <v>136946.23759</v>
      </c>
      <c r="E26" s="2">
        <v>131369.2825</v>
      </c>
      <c r="F26" s="2">
        <v>138241.78125</v>
      </c>
      <c r="G26" s="2">
        <v>137261.10250000001</v>
      </c>
      <c r="H26" s="2">
        <v>147523.21225000001</v>
      </c>
      <c r="I26" s="2">
        <v>146950.54149999999</v>
      </c>
      <c r="J26" s="2">
        <v>137943.69500000001</v>
      </c>
      <c r="K26" s="2">
        <v>132505.19</v>
      </c>
      <c r="L26" s="2">
        <v>127496.32249999999</v>
      </c>
      <c r="N26" s="34">
        <f t="shared" si="2"/>
        <v>-3.7801292915394538E-2</v>
      </c>
      <c r="P26" s="4">
        <f t="shared" ref="P26:V26" si="39">B26/B25</f>
        <v>0.80119565636426759</v>
      </c>
      <c r="Q26" s="4">
        <f t="shared" si="39"/>
        <v>0.87030783053755711</v>
      </c>
      <c r="R26" s="4">
        <f t="shared" si="39"/>
        <v>0.76896803084543752</v>
      </c>
      <c r="S26" s="4">
        <f t="shared" si="39"/>
        <v>0.71181794586313729</v>
      </c>
      <c r="T26" s="4">
        <f t="shared" si="39"/>
        <v>0.75840783641791543</v>
      </c>
      <c r="U26" s="4">
        <f t="shared" si="39"/>
        <v>0.79200772475408021</v>
      </c>
      <c r="V26" s="4">
        <f t="shared" si="39"/>
        <v>0.84517433173618284</v>
      </c>
      <c r="W26" s="4">
        <f>I26/I25</f>
        <v>0.86629229968640609</v>
      </c>
      <c r="X26" s="4">
        <f t="shared" ref="X26:Y26" si="40">J26/J25</f>
        <v>0.88777719487361983</v>
      </c>
      <c r="Y26" s="4">
        <f t="shared" si="40"/>
        <v>0.88387756240452298</v>
      </c>
      <c r="Z26" s="4">
        <f>L26/L25</f>
        <v>0.86232323343340511</v>
      </c>
      <c r="AA26" s="4"/>
    </row>
    <row r="27" spans="1:27" ht="20.100000000000001" customHeight="1" thickBot="1" x14ac:dyDescent="0.3">
      <c r="A27" s="19" t="s">
        <v>25</v>
      </c>
      <c r="B27" s="2">
        <v>26425.157500000001</v>
      </c>
      <c r="C27" s="2">
        <v>17502.494999999999</v>
      </c>
      <c r="D27" s="2">
        <v>41144.699999999997</v>
      </c>
      <c r="E27" s="2">
        <v>53185.326249999998</v>
      </c>
      <c r="F27" s="2">
        <v>44037.165000000001</v>
      </c>
      <c r="G27" s="2">
        <v>36046.68</v>
      </c>
      <c r="H27" s="2">
        <v>27024.46</v>
      </c>
      <c r="I27" s="2">
        <v>22681.05</v>
      </c>
      <c r="J27" s="2">
        <v>17437.29</v>
      </c>
      <c r="K27" s="2">
        <v>17408.322499999998</v>
      </c>
      <c r="L27" s="2">
        <v>20355.802500000002</v>
      </c>
      <c r="N27" s="32">
        <f t="shared" si="2"/>
        <v>0.16931441843405667</v>
      </c>
      <c r="P27" s="4">
        <f t="shared" ref="P27:V27" si="41">B27/B25</f>
        <v>0.19880434363573246</v>
      </c>
      <c r="Q27" s="4">
        <f t="shared" si="41"/>
        <v>0.12969216946244297</v>
      </c>
      <c r="R27" s="4">
        <f t="shared" si="41"/>
        <v>0.23103196915456253</v>
      </c>
      <c r="S27" s="4">
        <f t="shared" si="41"/>
        <v>0.2881820541368626</v>
      </c>
      <c r="T27" s="4">
        <f t="shared" si="41"/>
        <v>0.24159216358208455</v>
      </c>
      <c r="U27" s="4">
        <f t="shared" si="41"/>
        <v>0.20799227524591979</v>
      </c>
      <c r="V27" s="4">
        <f t="shared" si="41"/>
        <v>0.15482566826381725</v>
      </c>
      <c r="W27" s="4">
        <f>I27/I25</f>
        <v>0.13370770031359402</v>
      </c>
      <c r="X27" s="4">
        <f t="shared" ref="X27:Y27" si="42">J27/J25</f>
        <v>0.11222280512638017</v>
      </c>
      <c r="Y27" s="4">
        <f t="shared" si="42"/>
        <v>0.1161224375954769</v>
      </c>
      <c r="Z27" s="4">
        <f>L27/L25</f>
        <v>0.13767676656659483</v>
      </c>
      <c r="AA27" s="4"/>
    </row>
    <row r="28" spans="1:27" ht="20.100000000000001" customHeight="1" thickBot="1" x14ac:dyDescent="0.3">
      <c r="A28" s="21" t="s">
        <v>8</v>
      </c>
      <c r="B28" s="22">
        <v>47243.371250000004</v>
      </c>
      <c r="C28" s="22">
        <v>43464.965000000004</v>
      </c>
      <c r="D28" s="22">
        <v>52391.232250000001</v>
      </c>
      <c r="E28" s="22">
        <v>56473.706250000003</v>
      </c>
      <c r="F28" s="22">
        <v>71248.173750000002</v>
      </c>
      <c r="G28" s="22">
        <v>44756.307499999995</v>
      </c>
      <c r="H28" s="22">
        <v>47226.639750000002</v>
      </c>
      <c r="I28" s="22">
        <v>50929.914250000002</v>
      </c>
      <c r="J28" s="22">
        <v>46186.326249999998</v>
      </c>
      <c r="K28" s="22">
        <v>47429.065000000002</v>
      </c>
      <c r="L28" s="22">
        <v>58011.853950000004</v>
      </c>
      <c r="N28" s="32">
        <f t="shared" si="2"/>
        <v>0.22312877030150186</v>
      </c>
      <c r="P28" s="30">
        <f t="shared" ref="P28:V28" si="43">B28/B43</f>
        <v>1.6153850282463238E-2</v>
      </c>
      <c r="Q28" s="30">
        <f t="shared" si="43"/>
        <v>1.4357119441482316E-2</v>
      </c>
      <c r="R28" s="30">
        <f t="shared" si="43"/>
        <v>1.6227413105263329E-2</v>
      </c>
      <c r="S28" s="30">
        <f t="shared" si="43"/>
        <v>1.7371963291562379E-2</v>
      </c>
      <c r="T28" s="30">
        <f t="shared" si="43"/>
        <v>2.0252834329411749E-2</v>
      </c>
      <c r="U28" s="30">
        <f t="shared" si="43"/>
        <v>1.2448298622502714E-2</v>
      </c>
      <c r="V28" s="30">
        <f t="shared" si="43"/>
        <v>1.2522187264389743E-2</v>
      </c>
      <c r="W28" s="30">
        <f>I28/I43</f>
        <v>1.3096932168075623E-2</v>
      </c>
      <c r="X28" s="30">
        <f t="shared" ref="X28:Y28" si="44">J28/J43</f>
        <v>1.214340660932957E-2</v>
      </c>
      <c r="Y28" s="30">
        <f t="shared" si="44"/>
        <v>1.218099008953156E-2</v>
      </c>
      <c r="Z28" s="30">
        <f>L28/L43</f>
        <v>1.5282782197308126E-2</v>
      </c>
      <c r="AA28" s="4"/>
    </row>
    <row r="29" spans="1:27" ht="20.100000000000001" customHeight="1" x14ac:dyDescent="0.25">
      <c r="A29" s="19" t="s">
        <v>24</v>
      </c>
      <c r="B29" s="2">
        <v>25258.213750000003</v>
      </c>
      <c r="C29" s="2">
        <v>23320.870000000003</v>
      </c>
      <c r="D29" s="2">
        <v>28061.416250000002</v>
      </c>
      <c r="E29" s="2">
        <v>27258.751250000001</v>
      </c>
      <c r="F29" s="2">
        <v>34484.423750000002</v>
      </c>
      <c r="G29" s="2">
        <v>26901.2575</v>
      </c>
      <c r="H29" s="2">
        <v>35368.068749999999</v>
      </c>
      <c r="I29" s="2">
        <v>37307.177499999998</v>
      </c>
      <c r="J29" s="2">
        <v>35729.427499999998</v>
      </c>
      <c r="K29" s="2">
        <v>38142.764999999999</v>
      </c>
      <c r="L29" s="2">
        <v>39250.318950000001</v>
      </c>
      <c r="N29" s="34">
        <f t="shared" si="2"/>
        <v>2.9037065089539297E-2</v>
      </c>
      <c r="P29" s="4">
        <f t="shared" ref="P29:V29" si="45">B29/B28</f>
        <v>0.53464037560613331</v>
      </c>
      <c r="Q29" s="4">
        <f t="shared" si="45"/>
        <v>0.53654408786478947</v>
      </c>
      <c r="R29" s="4">
        <f t="shared" si="45"/>
        <v>0.53561283147715999</v>
      </c>
      <c r="S29" s="4">
        <f t="shared" si="45"/>
        <v>0.48268040226242453</v>
      </c>
      <c r="T29" s="4">
        <f t="shared" si="45"/>
        <v>0.48400431807559141</v>
      </c>
      <c r="U29" s="4">
        <f t="shared" si="45"/>
        <v>0.60106069965669096</v>
      </c>
      <c r="V29" s="4">
        <f t="shared" si="45"/>
        <v>0.74890080973842732</v>
      </c>
      <c r="W29" s="4">
        <f>I29/I28</f>
        <v>0.73251993547191174</v>
      </c>
      <c r="X29" s="4">
        <f t="shared" ref="X29:Y29" si="46">J29/J28</f>
        <v>0.77359319090680001</v>
      </c>
      <c r="Y29" s="4">
        <f t="shared" si="46"/>
        <v>0.80420655562153709</v>
      </c>
      <c r="Z29" s="4">
        <f>L29/L28</f>
        <v>0.67659135637743217</v>
      </c>
      <c r="AA29" s="4"/>
    </row>
    <row r="30" spans="1:27" ht="20.100000000000001" customHeight="1" thickBot="1" x14ac:dyDescent="0.3">
      <c r="A30" s="19" t="s">
        <v>25</v>
      </c>
      <c r="B30" s="2">
        <v>21985.157500000001</v>
      </c>
      <c r="C30" s="2">
        <v>20144.095000000001</v>
      </c>
      <c r="D30" s="2">
        <v>24329.816000000003</v>
      </c>
      <c r="E30" s="2">
        <v>29214.955000000002</v>
      </c>
      <c r="F30" s="2">
        <v>36763.75</v>
      </c>
      <c r="G30" s="2">
        <v>17855.05</v>
      </c>
      <c r="H30" s="2">
        <v>11858.571</v>
      </c>
      <c r="I30" s="2">
        <v>13622.73675</v>
      </c>
      <c r="J30" s="2">
        <v>10456.89875</v>
      </c>
      <c r="K30" s="2">
        <v>9286.3000000000011</v>
      </c>
      <c r="L30" s="2">
        <v>18761.535</v>
      </c>
      <c r="N30" s="32">
        <f t="shared" si="2"/>
        <v>1.0203455628183451</v>
      </c>
      <c r="P30" s="4">
        <f t="shared" ref="P30:V30" si="47">B30/B28</f>
        <v>0.46535962439386669</v>
      </c>
      <c r="Q30" s="4">
        <f t="shared" si="47"/>
        <v>0.46345591213521048</v>
      </c>
      <c r="R30" s="4">
        <f t="shared" si="47"/>
        <v>0.46438716852284007</v>
      </c>
      <c r="S30" s="4">
        <f t="shared" si="47"/>
        <v>0.51731959773757541</v>
      </c>
      <c r="T30" s="4">
        <f t="shared" si="47"/>
        <v>0.51599568192440859</v>
      </c>
      <c r="U30" s="4">
        <f t="shared" si="47"/>
        <v>0.39893930034330916</v>
      </c>
      <c r="V30" s="4">
        <f t="shared" si="47"/>
        <v>0.25109919026157262</v>
      </c>
      <c r="W30" s="4">
        <f>I30/I28</f>
        <v>0.2674800645280882</v>
      </c>
      <c r="X30" s="4">
        <f t="shared" ref="X30:Y30" si="48">J30/J28</f>
        <v>0.22640680909319996</v>
      </c>
      <c r="Y30" s="4">
        <f t="shared" si="48"/>
        <v>0.19579344437846288</v>
      </c>
      <c r="Z30" s="4">
        <f>L30/L28</f>
        <v>0.32340864362256772</v>
      </c>
      <c r="AA30" s="4"/>
    </row>
    <row r="31" spans="1:27" ht="20.100000000000001" customHeight="1" thickBot="1" x14ac:dyDescent="0.3">
      <c r="A31" s="21" t="s">
        <v>9</v>
      </c>
      <c r="B31" s="22">
        <v>24590.924999999999</v>
      </c>
      <c r="C31" s="22">
        <v>22255.991249999999</v>
      </c>
      <c r="D31" s="22">
        <v>25079.393750000007</v>
      </c>
      <c r="E31" s="22">
        <v>26999.785</v>
      </c>
      <c r="F31" s="22">
        <v>25928.186249999999</v>
      </c>
      <c r="G31" s="22">
        <v>27088.537500000006</v>
      </c>
      <c r="H31" s="22">
        <v>28240.305499999995</v>
      </c>
      <c r="I31" s="22">
        <v>39000.768749999996</v>
      </c>
      <c r="J31" s="22">
        <v>32514.8825</v>
      </c>
      <c r="K31" s="22">
        <v>36684.092499999999</v>
      </c>
      <c r="L31" s="22">
        <v>35660.002800000002</v>
      </c>
      <c r="N31" s="32">
        <f t="shared" si="2"/>
        <v>-2.791645179719239E-2</v>
      </c>
      <c r="P31" s="30">
        <f t="shared" ref="P31:V31" si="49">B31/B43</f>
        <v>8.4083356087184865E-3</v>
      </c>
      <c r="Q31" s="30">
        <f t="shared" si="49"/>
        <v>7.3514823873626787E-3</v>
      </c>
      <c r="R31" s="30">
        <f t="shared" si="49"/>
        <v>7.7679731003236574E-3</v>
      </c>
      <c r="S31" s="30">
        <f t="shared" si="49"/>
        <v>8.3054452247868279E-3</v>
      </c>
      <c r="T31" s="30">
        <f t="shared" si="49"/>
        <v>7.3702837973918123E-3</v>
      </c>
      <c r="U31" s="30">
        <f t="shared" si="49"/>
        <v>7.5342722150808185E-3</v>
      </c>
      <c r="V31" s="30">
        <f t="shared" si="49"/>
        <v>7.4879431555275018E-3</v>
      </c>
      <c r="W31" s="30">
        <f>I31/I43</f>
        <v>1.0029281029499347E-2</v>
      </c>
      <c r="X31" s="30">
        <f t="shared" ref="X31:Y31" si="50">J31/J43</f>
        <v>8.548881695306397E-3</v>
      </c>
      <c r="Y31" s="30">
        <f t="shared" si="50"/>
        <v>9.421407889570646E-3</v>
      </c>
      <c r="Z31" s="30">
        <f>L31/L43</f>
        <v>9.3943568226162143E-3</v>
      </c>
      <c r="AA31" s="4"/>
    </row>
    <row r="32" spans="1:27" ht="20.100000000000001" customHeight="1" x14ac:dyDescent="0.25">
      <c r="A32" s="19" t="s">
        <v>24</v>
      </c>
      <c r="B32" s="2">
        <v>16961.327499999999</v>
      </c>
      <c r="C32" s="2">
        <v>14349.28875</v>
      </c>
      <c r="D32" s="2">
        <v>17215.068750000006</v>
      </c>
      <c r="E32" s="2">
        <v>17048.612499999999</v>
      </c>
      <c r="F32" s="2">
        <v>17999.32375</v>
      </c>
      <c r="G32" s="2">
        <v>17521.002500000002</v>
      </c>
      <c r="H32" s="2">
        <v>19755.805499999995</v>
      </c>
      <c r="I32" s="2">
        <v>27554.911249999997</v>
      </c>
      <c r="J32" s="2">
        <v>24445.0425</v>
      </c>
      <c r="K32" s="2">
        <v>27122.502499999999</v>
      </c>
      <c r="L32" s="2">
        <v>24165.4254</v>
      </c>
      <c r="N32" s="34">
        <f t="shared" si="2"/>
        <v>-0.10902670577687286</v>
      </c>
      <c r="P32" s="4">
        <f t="shared" ref="P32:V32" si="51">B32/B31</f>
        <v>0.68973930423520058</v>
      </c>
      <c r="Q32" s="4">
        <f t="shared" si="51"/>
        <v>0.64473824548255065</v>
      </c>
      <c r="R32" s="4">
        <f t="shared" si="51"/>
        <v>0.6864228426574307</v>
      </c>
      <c r="S32" s="4">
        <f t="shared" si="51"/>
        <v>0.63143512068707208</v>
      </c>
      <c r="T32" s="4">
        <f t="shared" si="51"/>
        <v>0.69419910735175316</v>
      </c>
      <c r="U32" s="4">
        <f t="shared" si="51"/>
        <v>0.6468050370013515</v>
      </c>
      <c r="V32" s="4">
        <f t="shared" si="51"/>
        <v>0.69956061558894955</v>
      </c>
      <c r="W32" s="4">
        <f>I32/I31</f>
        <v>0.70652225925674861</v>
      </c>
      <c r="X32" s="4">
        <f t="shared" ref="X32:Y32" si="52">J32/J31</f>
        <v>0.75181088229366966</v>
      </c>
      <c r="Y32" s="4">
        <f t="shared" si="52"/>
        <v>0.73935323601094938</v>
      </c>
      <c r="Z32" s="4">
        <f>L32/L31</f>
        <v>0.67766190416563843</v>
      </c>
      <c r="AA32" s="4"/>
    </row>
    <row r="33" spans="1:27" ht="20.100000000000001" customHeight="1" thickBot="1" x14ac:dyDescent="0.3">
      <c r="A33" s="19" t="s">
        <v>25</v>
      </c>
      <c r="B33" s="2">
        <v>7629.5974999999999</v>
      </c>
      <c r="C33" s="2">
        <v>7906.7025000000003</v>
      </c>
      <c r="D33" s="2">
        <v>7864.3249999999998</v>
      </c>
      <c r="E33" s="2">
        <v>9951.1725000000006</v>
      </c>
      <c r="F33" s="2">
        <v>7928.8625000000002</v>
      </c>
      <c r="G33" s="2">
        <v>9567.5350000000017</v>
      </c>
      <c r="H33" s="2">
        <v>8484.5</v>
      </c>
      <c r="I33" s="2">
        <v>11445.8575</v>
      </c>
      <c r="J33" s="2">
        <v>8069.84</v>
      </c>
      <c r="K33" s="2">
        <v>9561.5899999999983</v>
      </c>
      <c r="L33" s="2">
        <v>11494.5774</v>
      </c>
      <c r="N33" s="32">
        <f t="shared" si="2"/>
        <v>0.20216171159817584</v>
      </c>
      <c r="P33" s="4">
        <f t="shared" ref="P33:V33" si="53">B33/B31</f>
        <v>0.31026069576479942</v>
      </c>
      <c r="Q33" s="4">
        <f t="shared" si="53"/>
        <v>0.35526175451744935</v>
      </c>
      <c r="R33" s="4">
        <f t="shared" si="53"/>
        <v>0.31357715734256925</v>
      </c>
      <c r="S33" s="4">
        <f t="shared" si="53"/>
        <v>0.36856487931292786</v>
      </c>
      <c r="T33" s="4">
        <f t="shared" si="53"/>
        <v>0.30580089264824689</v>
      </c>
      <c r="U33" s="4">
        <f t="shared" si="53"/>
        <v>0.35319496299864839</v>
      </c>
      <c r="V33" s="4">
        <f t="shared" si="53"/>
        <v>0.30043938441105045</v>
      </c>
      <c r="W33" s="4">
        <f>I33/I31</f>
        <v>0.29347774074325139</v>
      </c>
      <c r="X33" s="4">
        <f t="shared" ref="X33:Y33" si="54">J33/J31</f>
        <v>0.24818911770633034</v>
      </c>
      <c r="Y33" s="4">
        <f t="shared" si="54"/>
        <v>0.26064676398905051</v>
      </c>
      <c r="Z33" s="4">
        <f>L33/L31</f>
        <v>0.32233809583436152</v>
      </c>
      <c r="AA33" s="4"/>
    </row>
    <row r="34" spans="1:27" ht="20.100000000000001" customHeight="1" thickBot="1" x14ac:dyDescent="0.3">
      <c r="A34" s="21" t="s">
        <v>16</v>
      </c>
      <c r="B34" s="22">
        <v>12571.432500000001</v>
      </c>
      <c r="C34" s="22">
        <v>11727.622500000001</v>
      </c>
      <c r="D34" s="22">
        <v>16612.072500000002</v>
      </c>
      <c r="E34" s="22">
        <v>20798.445000000003</v>
      </c>
      <c r="F34" s="22">
        <v>13651.41</v>
      </c>
      <c r="G34" s="22">
        <v>12124.5525</v>
      </c>
      <c r="H34" s="22">
        <v>16820.797500000001</v>
      </c>
      <c r="I34" s="22">
        <v>24005.022500000003</v>
      </c>
      <c r="J34" s="22">
        <v>15264.457499999999</v>
      </c>
      <c r="K34" s="22">
        <v>15143.564999999999</v>
      </c>
      <c r="L34" s="22">
        <v>15503.5275</v>
      </c>
      <c r="N34" s="32">
        <f t="shared" si="2"/>
        <v>2.3769997355312406E-2</v>
      </c>
      <c r="P34" s="30">
        <f t="shared" ref="P34:V34" si="55">B34/B43</f>
        <v>4.2985297845587701E-3</v>
      </c>
      <c r="Q34" s="30">
        <f t="shared" si="55"/>
        <v>3.8738068004222585E-3</v>
      </c>
      <c r="R34" s="30">
        <f t="shared" si="55"/>
        <v>5.1453449635570385E-3</v>
      </c>
      <c r="S34" s="30">
        <f t="shared" si="55"/>
        <v>6.3978415275618497E-3</v>
      </c>
      <c r="T34" s="30">
        <f t="shared" si="55"/>
        <v>3.8805169387639894E-3</v>
      </c>
      <c r="U34" s="30">
        <f t="shared" si="55"/>
        <v>3.3722632320419164E-3</v>
      </c>
      <c r="V34" s="30">
        <f t="shared" si="55"/>
        <v>4.4600500341839128E-3</v>
      </c>
      <c r="W34" s="30">
        <f>I34/I43</f>
        <v>6.1730351602865526E-3</v>
      </c>
      <c r="X34" s="30">
        <f t="shared" ref="X34:Y34" si="56">J34/J43</f>
        <v>4.0133634593491905E-3</v>
      </c>
      <c r="Y34" s="30">
        <f t="shared" si="56"/>
        <v>3.8892526172543563E-3</v>
      </c>
      <c r="Z34" s="30">
        <f>L34/L43</f>
        <v>4.0842865369669322E-3</v>
      </c>
      <c r="AA34" s="4"/>
    </row>
    <row r="35" spans="1:27" ht="20.100000000000001" customHeight="1" x14ac:dyDescent="0.25">
      <c r="A35" s="19" t="s">
        <v>24</v>
      </c>
      <c r="B35" s="2">
        <v>9470.1825000000008</v>
      </c>
      <c r="C35" s="2">
        <v>8786.6850000000013</v>
      </c>
      <c r="D35" s="2">
        <v>13721.1975</v>
      </c>
      <c r="E35" s="2">
        <v>17493.015000000003</v>
      </c>
      <c r="F35" s="2">
        <v>12092.91</v>
      </c>
      <c r="G35" s="2">
        <v>11520.8025</v>
      </c>
      <c r="H35" s="2">
        <v>16200.172500000001</v>
      </c>
      <c r="I35" s="2">
        <v>22547.872500000001</v>
      </c>
      <c r="J35" s="2">
        <v>15133.019999999999</v>
      </c>
      <c r="K35" s="2">
        <v>15006.697499999998</v>
      </c>
      <c r="L35" s="2">
        <v>15414.7875</v>
      </c>
      <c r="N35" s="34">
        <f t="shared" si="2"/>
        <v>2.7193857942428838E-2</v>
      </c>
      <c r="P35" s="4">
        <f t="shared" ref="P35:V35" si="57">B35/B34</f>
        <v>0.75330973618161656</v>
      </c>
      <c r="Q35" s="4">
        <f t="shared" si="57"/>
        <v>0.74922986308606032</v>
      </c>
      <c r="R35" s="4">
        <f t="shared" si="57"/>
        <v>0.82597746307692788</v>
      </c>
      <c r="S35" s="4">
        <f t="shared" si="57"/>
        <v>0.84107321484851394</v>
      </c>
      <c r="T35" s="4">
        <f t="shared" si="57"/>
        <v>0.88583596859225533</v>
      </c>
      <c r="U35" s="4">
        <f t="shared" si="57"/>
        <v>0.95020434774809215</v>
      </c>
      <c r="V35" s="4">
        <f t="shared" si="57"/>
        <v>0.96310371134305617</v>
      </c>
      <c r="W35" s="4">
        <f>I35/I34</f>
        <v>0.939298119799721</v>
      </c>
      <c r="X35" s="4">
        <f t="shared" ref="X35:Y35" si="58">J35/J34</f>
        <v>0.99138931075670389</v>
      </c>
      <c r="Y35" s="4">
        <f t="shared" si="58"/>
        <v>0.99096200267242218</v>
      </c>
      <c r="Z35" s="4">
        <f>L35/L34</f>
        <v>0.99427614134912201</v>
      </c>
      <c r="AA35" s="4"/>
    </row>
    <row r="36" spans="1:27" ht="20.100000000000001" customHeight="1" thickBot="1" x14ac:dyDescent="0.3">
      <c r="A36" s="19" t="s">
        <v>25</v>
      </c>
      <c r="B36" s="2">
        <v>3101.25</v>
      </c>
      <c r="C36" s="2">
        <v>2940.9375</v>
      </c>
      <c r="D36" s="2">
        <v>2890.875</v>
      </c>
      <c r="E36" s="2">
        <v>3305.43</v>
      </c>
      <c r="F36" s="2">
        <v>1558.5</v>
      </c>
      <c r="G36" s="2">
        <v>603.75</v>
      </c>
      <c r="H36" s="2">
        <v>620.625</v>
      </c>
      <c r="I36" s="2">
        <v>1457.15</v>
      </c>
      <c r="J36" s="2">
        <v>131.4375</v>
      </c>
      <c r="K36" s="2">
        <v>136.86750000000001</v>
      </c>
      <c r="L36" s="2">
        <v>88.74</v>
      </c>
      <c r="N36" s="32">
        <f t="shared" si="2"/>
        <v>-0.35163570606608591</v>
      </c>
      <c r="P36" s="4">
        <f t="shared" ref="P36:V36" si="59">B36/B34</f>
        <v>0.24669026381838344</v>
      </c>
      <c r="Q36" s="4">
        <f t="shared" si="59"/>
        <v>0.25077013691393968</v>
      </c>
      <c r="R36" s="4">
        <f t="shared" si="59"/>
        <v>0.17402253692307204</v>
      </c>
      <c r="S36" s="4">
        <f t="shared" si="59"/>
        <v>0.15892678515148606</v>
      </c>
      <c r="T36" s="4">
        <f t="shared" si="59"/>
        <v>0.1141640314077447</v>
      </c>
      <c r="U36" s="4">
        <f t="shared" si="59"/>
        <v>4.9795652251907851E-2</v>
      </c>
      <c r="V36" s="4">
        <f t="shared" si="59"/>
        <v>3.6896288656943881E-2</v>
      </c>
      <c r="W36" s="4">
        <f>I36/I34</f>
        <v>6.0701880200278918E-2</v>
      </c>
      <c r="X36" s="4">
        <f t="shared" ref="X36:Y36" si="60">J36/J34</f>
        <v>8.6106892432960703E-3</v>
      </c>
      <c r="Y36" s="4">
        <f t="shared" si="60"/>
        <v>9.0379973275777539E-3</v>
      </c>
      <c r="Z36" s="4">
        <f>L36/L34</f>
        <v>5.7238586508780017E-3</v>
      </c>
      <c r="AA36" s="4"/>
    </row>
    <row r="37" spans="1:27" ht="20.100000000000001" customHeight="1" thickBot="1" x14ac:dyDescent="0.3">
      <c r="A37" s="21" t="s">
        <v>18</v>
      </c>
      <c r="B37" s="22">
        <v>9629.276249999999</v>
      </c>
      <c r="C37" s="22">
        <v>11161.93375</v>
      </c>
      <c r="D37" s="22">
        <v>10902.59</v>
      </c>
      <c r="E37" s="22">
        <v>11365.05875</v>
      </c>
      <c r="F37" s="22">
        <v>12707.83375</v>
      </c>
      <c r="G37" s="22">
        <v>10021.3575</v>
      </c>
      <c r="H37" s="22">
        <v>11112.08</v>
      </c>
      <c r="I37" s="22">
        <v>11251.737499999999</v>
      </c>
      <c r="J37" s="22">
        <v>10997.73</v>
      </c>
      <c r="K37" s="22">
        <v>14364.877499999999</v>
      </c>
      <c r="L37" s="22">
        <v>15309.168750000001</v>
      </c>
      <c r="N37" s="32">
        <f t="shared" si="2"/>
        <v>6.5736115744808976E-2</v>
      </c>
      <c r="P37" s="30">
        <f t="shared" ref="P37:V37" si="61">B37/B43</f>
        <v>3.2925230091613964E-3</v>
      </c>
      <c r="Q37" s="30">
        <f t="shared" si="61"/>
        <v>3.6869514572636284E-3</v>
      </c>
      <c r="R37" s="30">
        <f t="shared" si="61"/>
        <v>3.3769167902576469E-3</v>
      </c>
      <c r="S37" s="30">
        <f t="shared" si="61"/>
        <v>3.4960231322067664E-3</v>
      </c>
      <c r="T37" s="30">
        <f t="shared" si="61"/>
        <v>3.6122982257416419E-3</v>
      </c>
      <c r="U37" s="30">
        <f t="shared" si="61"/>
        <v>2.7872909480492168E-3</v>
      </c>
      <c r="V37" s="30">
        <f t="shared" si="61"/>
        <v>2.946378302446978E-3</v>
      </c>
      <c r="W37" s="30">
        <f>I37/I43</f>
        <v>2.8934516183775584E-3</v>
      </c>
      <c r="X37" s="30">
        <f t="shared" ref="X37:Y37" si="62">J37/J43</f>
        <v>2.8915464383708605E-3</v>
      </c>
      <c r="Y37" s="30">
        <f t="shared" si="62"/>
        <v>3.6892658639767592E-3</v>
      </c>
      <c r="Z37" s="30">
        <f>L37/L43</f>
        <v>4.0330842008555719E-3</v>
      </c>
      <c r="AA37" s="4"/>
    </row>
    <row r="38" spans="1:27" s="8" customFormat="1" ht="20.100000000000001" customHeight="1" x14ac:dyDescent="0.25">
      <c r="A38" s="19" t="s">
        <v>24</v>
      </c>
      <c r="B38" s="2">
        <v>4942.9112500000001</v>
      </c>
      <c r="C38" s="2">
        <v>5431.5912500000004</v>
      </c>
      <c r="D38" s="2">
        <v>4781.5950000000003</v>
      </c>
      <c r="E38" s="2">
        <v>5721.82125</v>
      </c>
      <c r="F38" s="2">
        <v>5808.5037499999999</v>
      </c>
      <c r="G38" s="2">
        <v>5098.6499999999996</v>
      </c>
      <c r="H38" s="2">
        <v>6426.7875000000004</v>
      </c>
      <c r="I38" s="2">
        <v>6474.8924999999999</v>
      </c>
      <c r="J38" s="2">
        <v>6647.48</v>
      </c>
      <c r="K38" s="2">
        <v>9245.5949999999993</v>
      </c>
      <c r="L38" s="2">
        <v>10274.18375</v>
      </c>
      <c r="M38"/>
      <c r="N38" s="34">
        <f t="shared" si="2"/>
        <v>0.11125176367772986</v>
      </c>
      <c r="O38"/>
      <c r="P38" s="4">
        <f t="shared" ref="P38:V38" si="63">B38/B37</f>
        <v>0.51332115952120505</v>
      </c>
      <c r="Q38" s="4">
        <f t="shared" si="63"/>
        <v>0.48661740623572508</v>
      </c>
      <c r="R38" s="4">
        <f t="shared" si="63"/>
        <v>0.43857422869244833</v>
      </c>
      <c r="S38" s="4">
        <f t="shared" si="63"/>
        <v>0.50345725225573512</v>
      </c>
      <c r="T38" s="4">
        <f t="shared" si="63"/>
        <v>0.45708055867507708</v>
      </c>
      <c r="U38" s="4">
        <f t="shared" si="63"/>
        <v>0.50877837658221448</v>
      </c>
      <c r="V38" s="4">
        <f t="shared" si="63"/>
        <v>0.57836044196946035</v>
      </c>
      <c r="W38" s="4">
        <f>I38/I37</f>
        <v>0.57545712384420633</v>
      </c>
      <c r="X38" s="4">
        <f t="shared" ref="X38:Y38" si="64">J38/J37</f>
        <v>0.60444109829937631</v>
      </c>
      <c r="Y38" s="4">
        <f t="shared" si="64"/>
        <v>0.643625050056988</v>
      </c>
      <c r="Z38" s="4">
        <f>L38/L37</f>
        <v>0.67111310338126617</v>
      </c>
      <c r="AA38" s="20"/>
    </row>
    <row r="39" spans="1:27" ht="20.100000000000001" customHeight="1" thickBot="1" x14ac:dyDescent="0.3">
      <c r="A39" s="19" t="s">
        <v>25</v>
      </c>
      <c r="B39" s="2">
        <v>4686.3649999999998</v>
      </c>
      <c r="C39" s="2">
        <v>5730.3424999999997</v>
      </c>
      <c r="D39" s="2">
        <v>6120.9949999999999</v>
      </c>
      <c r="E39" s="2">
        <v>5643.2375000000002</v>
      </c>
      <c r="F39" s="2">
        <v>6899.33</v>
      </c>
      <c r="G39" s="2">
        <v>4922.7075000000004</v>
      </c>
      <c r="H39" s="2">
        <v>4685.2924999999996</v>
      </c>
      <c r="I39" s="2">
        <v>4776.8450000000003</v>
      </c>
      <c r="J39" s="2">
        <v>4350.25</v>
      </c>
      <c r="K39" s="2">
        <v>5119.2825000000003</v>
      </c>
      <c r="L39" s="2">
        <v>5034.9849999999997</v>
      </c>
      <c r="N39" s="32">
        <f t="shared" si="2"/>
        <v>-1.6466663052879107E-2</v>
      </c>
      <c r="P39" s="4">
        <f t="shared" ref="P39:V39" si="65">B39/B37</f>
        <v>0.48667884047879512</v>
      </c>
      <c r="Q39" s="4">
        <f t="shared" si="65"/>
        <v>0.51338259376427486</v>
      </c>
      <c r="R39" s="4">
        <f t="shared" si="65"/>
        <v>0.56142577130755167</v>
      </c>
      <c r="S39" s="4">
        <f t="shared" si="65"/>
        <v>0.49654274774426488</v>
      </c>
      <c r="T39" s="4">
        <f t="shared" si="65"/>
        <v>0.54291944132492287</v>
      </c>
      <c r="U39" s="4">
        <f t="shared" si="65"/>
        <v>0.49122162341778552</v>
      </c>
      <c r="V39" s="4">
        <f t="shared" si="65"/>
        <v>0.42163955803053971</v>
      </c>
      <c r="W39" s="4">
        <f>I39/I37</f>
        <v>0.42454287615579378</v>
      </c>
      <c r="X39" s="4">
        <f t="shared" ref="X39:Y39" si="66">J39/J37</f>
        <v>0.39555890170062369</v>
      </c>
      <c r="Y39" s="4">
        <f t="shared" si="66"/>
        <v>0.35637494994301211</v>
      </c>
      <c r="Z39" s="4">
        <f>L39/L37</f>
        <v>0.32888689661873377</v>
      </c>
      <c r="AA39" s="4"/>
    </row>
    <row r="40" spans="1:27" ht="20.100000000000001" customHeight="1" thickBot="1" x14ac:dyDescent="0.3">
      <c r="A40" s="21" t="s">
        <v>17</v>
      </c>
      <c r="B40" s="22">
        <v>6084.1825000000008</v>
      </c>
      <c r="C40" s="22">
        <v>8306.0375000000004</v>
      </c>
      <c r="D40" s="22">
        <v>8091.2449999999999</v>
      </c>
      <c r="E40" s="22">
        <v>11230.637499999999</v>
      </c>
      <c r="F40" s="22">
        <v>10080.827499999999</v>
      </c>
      <c r="G40" s="22">
        <v>7345.6350000000002</v>
      </c>
      <c r="H40" s="22">
        <v>8839.9649999999983</v>
      </c>
      <c r="I40" s="22">
        <v>12387.702499999999</v>
      </c>
      <c r="J40" s="22">
        <v>12107.092499999999</v>
      </c>
      <c r="K40" s="22">
        <v>11765.5825</v>
      </c>
      <c r="L40" s="22">
        <v>12573.547500000001</v>
      </c>
      <c r="N40" s="32">
        <f t="shared" si="2"/>
        <v>6.8671908084448868E-2</v>
      </c>
      <c r="P40" s="30">
        <f t="shared" ref="P40:V40" si="67">B40/B43</f>
        <v>2.0803547798503665E-3</v>
      </c>
      <c r="Q40" s="30">
        <f t="shared" si="67"/>
        <v>2.7436067755474132E-3</v>
      </c>
      <c r="R40" s="30">
        <f t="shared" si="67"/>
        <v>2.5061440533477122E-3</v>
      </c>
      <c r="S40" s="30">
        <f t="shared" si="67"/>
        <v>3.4546736055745212E-3</v>
      </c>
      <c r="T40" s="30">
        <f t="shared" si="67"/>
        <v>2.8655517540318426E-3</v>
      </c>
      <c r="U40" s="30">
        <f t="shared" si="67"/>
        <v>2.0430786890073033E-3</v>
      </c>
      <c r="V40" s="30">
        <f t="shared" si="67"/>
        <v>2.3439249060833523E-3</v>
      </c>
      <c r="W40" s="30">
        <f>I40/I43</f>
        <v>3.185571814717925E-3</v>
      </c>
      <c r="X40" s="30">
        <f t="shared" ref="X40:Y40" si="68">J40/J43</f>
        <v>3.1832223738354694E-3</v>
      </c>
      <c r="Y40" s="30">
        <f t="shared" si="68"/>
        <v>3.0217008037174242E-3</v>
      </c>
      <c r="Z40" s="30">
        <f>L40/L43</f>
        <v>3.3124055655181848E-3</v>
      </c>
      <c r="AA40" s="4"/>
    </row>
    <row r="41" spans="1:27" ht="20.100000000000001" customHeight="1" x14ac:dyDescent="0.25">
      <c r="A41" s="19" t="s">
        <v>24</v>
      </c>
      <c r="B41" s="2">
        <v>481.77</v>
      </c>
      <c r="C41" s="2">
        <v>471.54750000000001</v>
      </c>
      <c r="D41" s="2">
        <v>334.21500000000003</v>
      </c>
      <c r="E41" s="2">
        <v>253.55250000000001</v>
      </c>
      <c r="F41" s="2">
        <v>213.01499999999999</v>
      </c>
      <c r="G41" s="2">
        <v>199.33500000000001</v>
      </c>
      <c r="H41" s="2">
        <v>166.38</v>
      </c>
      <c r="I41" s="2">
        <v>356.01</v>
      </c>
      <c r="J41" s="2">
        <v>502.74</v>
      </c>
      <c r="K41" s="2">
        <v>230.85750000000002</v>
      </c>
      <c r="L41" s="2">
        <v>150.24</v>
      </c>
      <c r="N41" s="34">
        <f t="shared" si="2"/>
        <v>-0.34920892758519867</v>
      </c>
      <c r="P41" s="4">
        <f t="shared" ref="P41:V41" si="69">B41/B40</f>
        <v>7.9184015272388678E-2</v>
      </c>
      <c r="Q41" s="4">
        <f t="shared" si="69"/>
        <v>5.6771655557779507E-2</v>
      </c>
      <c r="R41" s="4">
        <f t="shared" si="69"/>
        <v>4.1305757025031378E-2</v>
      </c>
      <c r="S41" s="4">
        <f t="shared" si="69"/>
        <v>2.2576857279918441E-2</v>
      </c>
      <c r="T41" s="4">
        <f t="shared" si="69"/>
        <v>2.1130705787793712E-2</v>
      </c>
      <c r="U41" s="4">
        <f t="shared" si="69"/>
        <v>2.7136523935643413E-2</v>
      </c>
      <c r="V41" s="4">
        <f t="shared" si="69"/>
        <v>1.8821341487211773E-2</v>
      </c>
      <c r="W41" s="4">
        <f>I41/I40</f>
        <v>2.8738985296103133E-2</v>
      </c>
      <c r="X41" s="4">
        <f t="shared" ref="X41:Y41" si="70">J41/J40</f>
        <v>4.1524420499802081E-2</v>
      </c>
      <c r="Y41" s="4">
        <f t="shared" si="70"/>
        <v>1.962142545853552E-2</v>
      </c>
      <c r="Z41" s="4">
        <f>L41/L40</f>
        <v>1.1948895091063203E-2</v>
      </c>
      <c r="AA41" s="4"/>
    </row>
    <row r="42" spans="1:27" ht="20.100000000000001" customHeight="1" thickBot="1" x14ac:dyDescent="0.3">
      <c r="A42" s="19" t="s">
        <v>25</v>
      </c>
      <c r="B42" s="2">
        <v>5602.4125000000004</v>
      </c>
      <c r="C42" s="2">
        <v>7834.49</v>
      </c>
      <c r="D42" s="2">
        <v>7757.03</v>
      </c>
      <c r="E42" s="2">
        <v>10977.084999999999</v>
      </c>
      <c r="F42" s="2">
        <v>9867.8125</v>
      </c>
      <c r="G42" s="2">
        <v>7146.3</v>
      </c>
      <c r="H42" s="2">
        <v>8673.5849999999991</v>
      </c>
      <c r="I42" s="2">
        <v>12031.692499999999</v>
      </c>
      <c r="J42" s="2">
        <v>11604.352499999999</v>
      </c>
      <c r="K42" s="2">
        <v>11534.725</v>
      </c>
      <c r="L42" s="2">
        <v>12423.307500000001</v>
      </c>
      <c r="N42" s="32">
        <f t="shared" si="2"/>
        <v>7.7035429973406427E-2</v>
      </c>
      <c r="P42" s="4">
        <f t="shared" ref="P42:V42" si="71">B42/B40</f>
        <v>0.92081598472761128</v>
      </c>
      <c r="Q42" s="4">
        <f t="shared" si="71"/>
        <v>0.94322834444222048</v>
      </c>
      <c r="R42" s="4">
        <f t="shared" si="71"/>
        <v>0.95869424297496864</v>
      </c>
      <c r="S42" s="4">
        <f t="shared" si="71"/>
        <v>0.97742314272008157</v>
      </c>
      <c r="T42" s="4">
        <f t="shared" si="71"/>
        <v>0.97886929421220636</v>
      </c>
      <c r="U42" s="4">
        <f t="shared" si="71"/>
        <v>0.97286347606435664</v>
      </c>
      <c r="V42" s="4">
        <f t="shared" si="71"/>
        <v>0.98117865851278829</v>
      </c>
      <c r="W42" s="4">
        <f>I42/I40</f>
        <v>0.97126101470389681</v>
      </c>
      <c r="X42" s="4">
        <f t="shared" ref="X42:Y42" si="72">J42/J40</f>
        <v>0.95847557950019791</v>
      </c>
      <c r="Y42" s="4">
        <f t="shared" si="72"/>
        <v>0.98037857454146449</v>
      </c>
      <c r="Z42" s="4">
        <f>L42/L40</f>
        <v>0.98805110490893677</v>
      </c>
      <c r="AA42" s="4"/>
    </row>
    <row r="43" spans="1:27" ht="20.100000000000001" customHeight="1" x14ac:dyDescent="0.25">
      <c r="A43" s="27" t="s">
        <v>20</v>
      </c>
      <c r="B43" s="28">
        <v>2924588.9013399999</v>
      </c>
      <c r="C43" s="28">
        <v>3027415.4350500004</v>
      </c>
      <c r="D43" s="28">
        <v>3228563.4136600005</v>
      </c>
      <c r="E43" s="28">
        <v>3250853.41836</v>
      </c>
      <c r="F43" s="28">
        <v>3517935.9388000006</v>
      </c>
      <c r="G43" s="28">
        <v>3595375.4691499998</v>
      </c>
      <c r="H43" s="28">
        <v>3771436.9505000007</v>
      </c>
      <c r="I43" s="28">
        <v>3888690.3892000006</v>
      </c>
      <c r="J43" s="28">
        <v>3803407.7039399999</v>
      </c>
      <c r="K43" s="28">
        <v>3893695.3935100003</v>
      </c>
      <c r="L43" s="28">
        <v>3795896.1399199995</v>
      </c>
      <c r="N43" s="31">
        <f t="shared" si="2"/>
        <v>-2.5117335514486392E-2</v>
      </c>
      <c r="P43" s="31">
        <f>P7+P10+P13+P16+P19+P22+P25+P28++P31+P34+P37+P40</f>
        <v>1</v>
      </c>
      <c r="Q43" s="31">
        <f t="shared" ref="Q43:Z43" si="73">Q7+Q10+Q13+Q16+Q19+Q22+Q25+Q28++Q31+Q34+Q37+Q40</f>
        <v>0.99999999999999978</v>
      </c>
      <c r="R43" s="31">
        <f t="shared" si="73"/>
        <v>0.99999999999999967</v>
      </c>
      <c r="S43" s="31">
        <f t="shared" si="73"/>
        <v>0.99999999999999989</v>
      </c>
      <c r="T43" s="31">
        <f t="shared" si="73"/>
        <v>0.99999999999999989</v>
      </c>
      <c r="U43" s="31">
        <f t="shared" si="73"/>
        <v>1</v>
      </c>
      <c r="V43" s="31">
        <f t="shared" si="73"/>
        <v>0.99999999999999944</v>
      </c>
      <c r="W43" s="31">
        <f t="shared" ref="W43:Y43" si="74">W7+W10+W13+W16+W19+W22+W25+W28++W31+W34+W37+W40</f>
        <v>0.99999999999999978</v>
      </c>
      <c r="X43" s="31">
        <f t="shared" si="74"/>
        <v>1</v>
      </c>
      <c r="Y43" s="31">
        <f t="shared" si="74"/>
        <v>1</v>
      </c>
      <c r="Z43" s="31">
        <f t="shared" si="73"/>
        <v>1.0000000000000002</v>
      </c>
      <c r="AA43" s="4"/>
    </row>
    <row r="44" spans="1:27" ht="20.100000000000001" customHeight="1" x14ac:dyDescent="0.25">
      <c r="A44" s="19" t="s">
        <v>24</v>
      </c>
      <c r="B44" s="2">
        <f>B8+B11+B14+B17+B20+B23+B26+B29+B32+B35+B38+B41</f>
        <v>1437201.80134</v>
      </c>
      <c r="C44" s="2">
        <f t="shared" ref="C44:L44" si="75">C8+C11+C14+C17+C20+C23+C26+C29+C32+C35+C38+C41</f>
        <v>1534894.6500500003</v>
      </c>
      <c r="D44" s="2">
        <f t="shared" si="75"/>
        <v>1622353.2889100001</v>
      </c>
      <c r="E44" s="2">
        <f t="shared" si="75"/>
        <v>1613409.1953800002</v>
      </c>
      <c r="F44" s="2">
        <f t="shared" si="75"/>
        <v>1641003.8271499998</v>
      </c>
      <c r="G44" s="2">
        <f t="shared" si="75"/>
        <v>1654933.2383999999</v>
      </c>
      <c r="H44" s="2">
        <f t="shared" si="75"/>
        <v>1832091.7650000001</v>
      </c>
      <c r="I44" s="2">
        <f t="shared" si="75"/>
        <v>1898404.6293500003</v>
      </c>
      <c r="J44" s="2">
        <f t="shared" si="75"/>
        <v>1836950.8963999997</v>
      </c>
      <c r="K44" s="2">
        <f t="shared" si="75"/>
        <v>1898766.6450099999</v>
      </c>
      <c r="L44" s="2">
        <f t="shared" si="75"/>
        <v>1951711.2711000002</v>
      </c>
      <c r="N44" s="12">
        <f>(L44-K44)/K44</f>
        <v>2.7883692937802556E-2</v>
      </c>
      <c r="P44" s="4">
        <f t="shared" ref="P44:V44" si="76">B44/B43</f>
        <v>0.49142011059451712</v>
      </c>
      <c r="Q44" s="4">
        <f t="shared" si="76"/>
        <v>0.50699835651219438</v>
      </c>
      <c r="R44" s="4">
        <f t="shared" si="76"/>
        <v>0.50250005375327278</v>
      </c>
      <c r="S44" s="4">
        <f t="shared" si="76"/>
        <v>0.49630327417036774</v>
      </c>
      <c r="T44" s="4">
        <f t="shared" si="76"/>
        <v>0.46646779694054374</v>
      </c>
      <c r="U44" s="4">
        <f t="shared" si="76"/>
        <v>0.46029496852278706</v>
      </c>
      <c r="V44" s="4">
        <f t="shared" si="76"/>
        <v>0.48578082811568929</v>
      </c>
      <c r="W44" s="4">
        <f>I44/I43</f>
        <v>0.48818610877904034</v>
      </c>
      <c r="X44" s="4">
        <f>J44/J43</f>
        <v>0.48297501593034009</v>
      </c>
      <c r="Y44" s="4">
        <f t="shared" ref="Y44" si="77">K44/K43</f>
        <v>0.48765156313327906</v>
      </c>
      <c r="Z44" s="4">
        <f t="shared" ref="Z44" si="78">L44/L43</f>
        <v>0.51416350689224433</v>
      </c>
      <c r="AA44" s="4"/>
    </row>
    <row r="45" spans="1:27" ht="20.100000000000001" customHeight="1" x14ac:dyDescent="0.25">
      <c r="A45" s="19" t="s">
        <v>25</v>
      </c>
      <c r="B45" s="2">
        <f>B9+B12+B15+B18+B21+B24+B27+B30+B33+B36+B39+B42</f>
        <v>1487387.1</v>
      </c>
      <c r="C45" s="2">
        <f t="shared" ref="C45:L45" si="79">C9+C12+C15+C18+C21+C24+C27+C30+C33+C36+C39+C42</f>
        <v>1492520.7849999999</v>
      </c>
      <c r="D45" s="2">
        <f t="shared" si="79"/>
        <v>1606210.1247500002</v>
      </c>
      <c r="E45" s="2">
        <f t="shared" si="79"/>
        <v>1637444.2229799998</v>
      </c>
      <c r="F45" s="2">
        <f t="shared" si="79"/>
        <v>1876932.1116500001</v>
      </c>
      <c r="G45" s="2">
        <f t="shared" si="79"/>
        <v>1940442.2307499999</v>
      </c>
      <c r="H45" s="2">
        <f t="shared" si="79"/>
        <v>1939345.1855000001</v>
      </c>
      <c r="I45" s="2">
        <f t="shared" si="79"/>
        <v>1990285.7598499996</v>
      </c>
      <c r="J45" s="2">
        <f t="shared" si="79"/>
        <v>1966456.8075400002</v>
      </c>
      <c r="K45" s="2">
        <f t="shared" si="79"/>
        <v>1994928.7485</v>
      </c>
      <c r="L45" s="2">
        <f t="shared" si="79"/>
        <v>1844184.86882</v>
      </c>
      <c r="N45" s="12">
        <f t="shared" si="2"/>
        <v>-7.5563540699558979E-2</v>
      </c>
      <c r="P45" s="4">
        <f t="shared" ref="P45:V45" si="80">B45/B43</f>
        <v>0.50857988940548293</v>
      </c>
      <c r="Q45" s="4">
        <f t="shared" si="80"/>
        <v>0.49300164348780551</v>
      </c>
      <c r="R45" s="4">
        <f t="shared" si="80"/>
        <v>0.49749994624672716</v>
      </c>
      <c r="S45" s="4">
        <f t="shared" si="80"/>
        <v>0.50369672582963232</v>
      </c>
      <c r="T45" s="4">
        <f t="shared" si="80"/>
        <v>0.53353220305945603</v>
      </c>
      <c r="U45" s="4">
        <f t="shared" si="80"/>
        <v>0.53970503147721294</v>
      </c>
      <c r="V45" s="4">
        <f t="shared" si="80"/>
        <v>0.51421917188431066</v>
      </c>
      <c r="W45" s="4">
        <f>I45/I43</f>
        <v>0.51181389122095944</v>
      </c>
      <c r="X45" s="4">
        <f>J45/J43</f>
        <v>0.51702498406965991</v>
      </c>
      <c r="Y45" s="4">
        <f t="shared" ref="Y45" si="81">K45/K43</f>
        <v>0.51234843686672082</v>
      </c>
      <c r="Z45" s="4">
        <f t="shared" ref="Z45" si="82">L45/L43</f>
        <v>0.4858364931077559</v>
      </c>
    </row>
  </sheetData>
  <mergeCells count="3">
    <mergeCell ref="A5:A6"/>
    <mergeCell ref="B5:K5"/>
    <mergeCell ref="P5:Z5"/>
  </mergeCells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F8893A42-FCA7-4BBA-8DB9-266C7A6B225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N7:N42 N44:N45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João Lima</dc:creator>
  <cp:lastModifiedBy>Maria João Lima</cp:lastModifiedBy>
  <cp:lastPrinted>2023-02-17T11:46:27Z</cp:lastPrinted>
  <dcterms:created xsi:type="dcterms:W3CDTF">2019-03-20T16:25:32Z</dcterms:created>
  <dcterms:modified xsi:type="dcterms:W3CDTF">2026-03-25T18:04:36Z</dcterms:modified>
</cp:coreProperties>
</file>